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29739\Desktop\Cartella di appoggio\"/>
    </mc:Choice>
  </mc:AlternateContent>
  <bookViews>
    <workbookView xWindow="0" yWindow="0" windowWidth="21600" windowHeight="9000"/>
  </bookViews>
  <sheets>
    <sheet name="Elenco CdS" sheetId="25" r:id="rId1"/>
    <sheet name="Permanenza in carica CdS" sheetId="27" r:id="rId2"/>
  </sheets>
  <definedNames>
    <definedName name="_xlnm._FilterDatabase" localSheetId="0" hidden="1">'Elenco CdS'!$A$3:$U$215</definedName>
    <definedName name="_xlnm._FilterDatabase" localSheetId="1" hidden="1">'Permanenza in carica CdS'!$A$3:$M$3</definedName>
    <definedName name="_xlnm.Print_Titles" localSheetId="0">'Elenco CdS'!$3:$3</definedName>
    <definedName name="_xlnm.Print_Titles" localSheetId="1">'Permanenza in carica CdS'!$3:$3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7" l="1"/>
  <c r="O215" i="25" l="1"/>
  <c r="O214" i="25"/>
  <c r="O213" i="25"/>
  <c r="O211" i="25"/>
  <c r="O209" i="25"/>
  <c r="Q215" i="25" l="1"/>
  <c r="Q214" i="25"/>
  <c r="R214" i="25" s="1"/>
  <c r="Q213" i="25"/>
  <c r="R213" i="25" s="1"/>
  <c r="S213" i="25" s="1"/>
  <c r="R212" i="25"/>
  <c r="S212" i="25" s="1"/>
  <c r="Q211" i="25"/>
  <c r="R211" i="25" s="1"/>
  <c r="S211" i="25" s="1"/>
  <c r="R210" i="25"/>
  <c r="S210" i="25" s="1"/>
  <c r="Q209" i="25"/>
  <c r="R209" i="25" s="1"/>
  <c r="S209" i="25" s="1"/>
  <c r="R208" i="25"/>
  <c r="S208" i="25" s="1"/>
  <c r="R207" i="25"/>
  <c r="S207" i="25" s="1"/>
  <c r="R206" i="25"/>
  <c r="R205" i="25"/>
  <c r="S205" i="25" s="1"/>
  <c r="R204" i="25"/>
  <c r="S204" i="25" s="1"/>
  <c r="R203" i="25"/>
  <c r="S203" i="25" s="1"/>
  <c r="R202" i="25"/>
  <c r="R201" i="25"/>
  <c r="S201" i="25" s="1"/>
  <c r="R200" i="25"/>
  <c r="S200" i="25" s="1"/>
  <c r="R199" i="25"/>
  <c r="S199" i="25" s="1"/>
  <c r="R198" i="25"/>
  <c r="R197" i="25"/>
  <c r="S197" i="25" s="1"/>
  <c r="R196" i="25"/>
  <c r="S196" i="25" s="1"/>
  <c r="R195" i="25"/>
  <c r="S195" i="25" s="1"/>
  <c r="R194" i="25"/>
  <c r="R193" i="25"/>
  <c r="S193" i="25" s="1"/>
  <c r="R192" i="25"/>
  <c r="S192" i="25" s="1"/>
  <c r="R191" i="25"/>
  <c r="S191" i="25" s="1"/>
  <c r="R190" i="25"/>
  <c r="R189" i="25"/>
  <c r="S189" i="25" s="1"/>
  <c r="R188" i="25"/>
  <c r="S188" i="25" s="1"/>
  <c r="R187" i="25"/>
  <c r="S187" i="25" s="1"/>
  <c r="R186" i="25"/>
  <c r="R185" i="25"/>
  <c r="S185" i="25" s="1"/>
  <c r="R184" i="25"/>
  <c r="S184" i="25" s="1"/>
  <c r="R183" i="25"/>
  <c r="S183" i="25" s="1"/>
  <c r="R182" i="25"/>
  <c r="R181" i="25"/>
  <c r="S181" i="25" s="1"/>
  <c r="R180" i="25"/>
  <c r="S180" i="25" s="1"/>
  <c r="R179" i="25"/>
  <c r="S179" i="25" s="1"/>
  <c r="R178" i="25"/>
  <c r="R177" i="25"/>
  <c r="S177" i="25" s="1"/>
  <c r="R176" i="25"/>
  <c r="S176" i="25" s="1"/>
  <c r="R175" i="25"/>
  <c r="S175" i="25" s="1"/>
  <c r="R174" i="25"/>
  <c r="R173" i="25"/>
  <c r="S173" i="25" s="1"/>
  <c r="R172" i="25"/>
  <c r="S172" i="25" s="1"/>
  <c r="R171" i="25"/>
  <c r="S171" i="25" s="1"/>
  <c r="R170" i="25"/>
  <c r="R169" i="25"/>
  <c r="S169" i="25" s="1"/>
  <c r="R168" i="25"/>
  <c r="S168" i="25" s="1"/>
  <c r="R167" i="25"/>
  <c r="S167" i="25" s="1"/>
  <c r="R166" i="25"/>
  <c r="R165" i="25"/>
  <c r="S165" i="25" s="1"/>
  <c r="R164" i="25"/>
  <c r="S164" i="25" s="1"/>
  <c r="R163" i="25"/>
  <c r="S163" i="25" s="1"/>
  <c r="R162" i="25"/>
  <c r="R161" i="25"/>
  <c r="S161" i="25" s="1"/>
  <c r="R160" i="25"/>
  <c r="S160" i="25" s="1"/>
  <c r="R159" i="25"/>
  <c r="S159" i="25" s="1"/>
  <c r="R158" i="25"/>
  <c r="R157" i="25"/>
  <c r="S157" i="25" s="1"/>
  <c r="R156" i="25"/>
  <c r="S156" i="25" s="1"/>
  <c r="R155" i="25"/>
  <c r="S155" i="25" s="1"/>
  <c r="R154" i="25"/>
  <c r="R153" i="25"/>
  <c r="S153" i="25" s="1"/>
  <c r="R152" i="25"/>
  <c r="S152" i="25" s="1"/>
  <c r="R151" i="25"/>
  <c r="S151" i="25" s="1"/>
  <c r="R150" i="25"/>
  <c r="R149" i="25"/>
  <c r="S149" i="25" s="1"/>
  <c r="R148" i="25"/>
  <c r="S148" i="25" s="1"/>
  <c r="R147" i="25"/>
  <c r="S147" i="25" s="1"/>
  <c r="R146" i="25"/>
  <c r="R145" i="25"/>
  <c r="S145" i="25" s="1"/>
  <c r="R144" i="25"/>
  <c r="S144" i="25" s="1"/>
  <c r="R143" i="25"/>
  <c r="S143" i="25" s="1"/>
  <c r="R142" i="25"/>
  <c r="R141" i="25"/>
  <c r="S141" i="25" s="1"/>
  <c r="R140" i="25"/>
  <c r="S140" i="25" s="1"/>
  <c r="R139" i="25"/>
  <c r="S139" i="25" s="1"/>
  <c r="R138" i="25"/>
  <c r="R137" i="25"/>
  <c r="S137" i="25" s="1"/>
  <c r="R136" i="25"/>
  <c r="S136" i="25" s="1"/>
  <c r="R135" i="25"/>
  <c r="S135" i="25" s="1"/>
  <c r="R134" i="25"/>
  <c r="R133" i="25"/>
  <c r="S133" i="25" s="1"/>
  <c r="R132" i="25"/>
  <c r="S132" i="25" s="1"/>
  <c r="R131" i="25"/>
  <c r="S131" i="25" s="1"/>
  <c r="R130" i="25"/>
  <c r="R129" i="25"/>
  <c r="S129" i="25" s="1"/>
  <c r="R128" i="25"/>
  <c r="S128" i="25" s="1"/>
  <c r="R127" i="25"/>
  <c r="S127" i="25" s="1"/>
  <c r="R126" i="25"/>
  <c r="R125" i="25"/>
  <c r="S125" i="25" s="1"/>
  <c r="R124" i="25"/>
  <c r="S124" i="25" s="1"/>
  <c r="R123" i="25"/>
  <c r="S123" i="25" s="1"/>
  <c r="R122" i="25"/>
  <c r="R121" i="25"/>
  <c r="S121" i="25" s="1"/>
  <c r="R120" i="25"/>
  <c r="S120" i="25" s="1"/>
  <c r="R119" i="25"/>
  <c r="S119" i="25" s="1"/>
  <c r="R118" i="25"/>
  <c r="R117" i="25"/>
  <c r="S117" i="25" s="1"/>
  <c r="R116" i="25"/>
  <c r="S116" i="25" s="1"/>
  <c r="R115" i="25"/>
  <c r="S115" i="25" s="1"/>
  <c r="R114" i="25"/>
  <c r="R113" i="25"/>
  <c r="S113" i="25" s="1"/>
  <c r="R112" i="25"/>
  <c r="S112" i="25" s="1"/>
  <c r="R111" i="25"/>
  <c r="S111" i="25" s="1"/>
  <c r="R110" i="25"/>
  <c r="R109" i="25"/>
  <c r="S109" i="25" s="1"/>
  <c r="R108" i="25"/>
  <c r="S108" i="25" s="1"/>
  <c r="R107" i="25"/>
  <c r="S107" i="25" s="1"/>
  <c r="R106" i="25"/>
  <c r="R105" i="25"/>
  <c r="S105" i="25" s="1"/>
  <c r="R104" i="25"/>
  <c r="S104" i="25" s="1"/>
  <c r="R103" i="25"/>
  <c r="S103" i="25" s="1"/>
  <c r="R102" i="25"/>
  <c r="R101" i="25"/>
  <c r="S101" i="25" s="1"/>
  <c r="R100" i="25"/>
  <c r="S100" i="25" s="1"/>
  <c r="R99" i="25"/>
  <c r="S99" i="25" s="1"/>
  <c r="R98" i="25"/>
  <c r="R97" i="25"/>
  <c r="S97" i="25" s="1"/>
  <c r="R96" i="25"/>
  <c r="S96" i="25" s="1"/>
  <c r="R95" i="25"/>
  <c r="S95" i="25" s="1"/>
  <c r="R94" i="25"/>
  <c r="R93" i="25"/>
  <c r="R92" i="25"/>
  <c r="S92" i="25" s="1"/>
  <c r="R91" i="25"/>
  <c r="S91" i="25" s="1"/>
  <c r="R90" i="25"/>
  <c r="R89" i="25"/>
  <c r="R88" i="25"/>
  <c r="S88" i="25" s="1"/>
  <c r="R87" i="25"/>
  <c r="S87" i="25" s="1"/>
  <c r="R86" i="25"/>
  <c r="R85" i="25"/>
  <c r="R84" i="25"/>
  <c r="S84" i="25" s="1"/>
  <c r="R83" i="25"/>
  <c r="S83" i="25" s="1"/>
  <c r="R82" i="25"/>
  <c r="R81" i="25"/>
  <c r="R80" i="25"/>
  <c r="S80" i="25" s="1"/>
  <c r="R79" i="25"/>
  <c r="S79" i="25" s="1"/>
  <c r="R78" i="25"/>
  <c r="R77" i="25"/>
  <c r="R76" i="25"/>
  <c r="S76" i="25" s="1"/>
  <c r="R75" i="25"/>
  <c r="S75" i="25" s="1"/>
  <c r="R74" i="25"/>
  <c r="R73" i="25"/>
  <c r="R72" i="25"/>
  <c r="S72" i="25" s="1"/>
  <c r="R71" i="25"/>
  <c r="S71" i="25" s="1"/>
  <c r="R70" i="25"/>
  <c r="R69" i="25"/>
  <c r="R68" i="25"/>
  <c r="S68" i="25" s="1"/>
  <c r="R67" i="25"/>
  <c r="S67" i="25" s="1"/>
  <c r="R66" i="25"/>
  <c r="R65" i="25"/>
  <c r="R64" i="25"/>
  <c r="S64" i="25" s="1"/>
  <c r="R63" i="25"/>
  <c r="S63" i="25" s="1"/>
  <c r="R62" i="25"/>
  <c r="R61" i="25"/>
  <c r="S61" i="25" s="1"/>
  <c r="R60" i="25"/>
  <c r="S60" i="25" s="1"/>
  <c r="R59" i="25"/>
  <c r="S59" i="25" s="1"/>
  <c r="R58" i="25"/>
  <c r="R57" i="25"/>
  <c r="R56" i="25"/>
  <c r="S56" i="25" s="1"/>
  <c r="R55" i="25"/>
  <c r="S55" i="25" s="1"/>
  <c r="R54" i="25"/>
  <c r="R53" i="25"/>
  <c r="R52" i="25"/>
  <c r="S52" i="25" s="1"/>
  <c r="R51" i="25"/>
  <c r="S51" i="25" s="1"/>
  <c r="R50" i="25"/>
  <c r="R49" i="25"/>
  <c r="R48" i="25"/>
  <c r="R47" i="25"/>
  <c r="S47" i="25" s="1"/>
  <c r="R46" i="25"/>
  <c r="S46" i="25" s="1"/>
  <c r="R45" i="25"/>
  <c r="S45" i="25" s="1"/>
  <c r="R44" i="25"/>
  <c r="R43" i="25"/>
  <c r="S43" i="25" s="1"/>
  <c r="R42" i="25"/>
  <c r="S42" i="25" s="1"/>
  <c r="R41" i="25"/>
  <c r="S41" i="25" s="1"/>
  <c r="R40" i="25"/>
  <c r="R39" i="25"/>
  <c r="S39" i="25" s="1"/>
  <c r="R38" i="25"/>
  <c r="S38" i="25" s="1"/>
  <c r="R37" i="25"/>
  <c r="S37" i="25" s="1"/>
  <c r="R36" i="25"/>
  <c r="R35" i="25"/>
  <c r="S35" i="25" s="1"/>
  <c r="R34" i="25"/>
  <c r="S34" i="25" s="1"/>
  <c r="R33" i="25"/>
  <c r="S33" i="25" s="1"/>
  <c r="R32" i="25"/>
  <c r="R31" i="25"/>
  <c r="S31" i="25" s="1"/>
  <c r="R30" i="25"/>
  <c r="S30" i="25" s="1"/>
  <c r="R29" i="25"/>
  <c r="S29" i="25" s="1"/>
  <c r="R28" i="25"/>
  <c r="R27" i="25"/>
  <c r="S27" i="25" s="1"/>
  <c r="R26" i="25"/>
  <c r="S26" i="25" s="1"/>
  <c r="R25" i="25"/>
  <c r="S25" i="25" s="1"/>
  <c r="R24" i="25"/>
  <c r="R23" i="25"/>
  <c r="S23" i="25" s="1"/>
  <c r="R22" i="25"/>
  <c r="S22" i="25" s="1"/>
  <c r="R21" i="25"/>
  <c r="S21" i="25" s="1"/>
  <c r="R20" i="25"/>
  <c r="R19" i="25"/>
  <c r="S19" i="25" s="1"/>
  <c r="R18" i="25"/>
  <c r="S18" i="25" s="1"/>
  <c r="R17" i="25"/>
  <c r="S17" i="25" s="1"/>
  <c r="R16" i="25"/>
  <c r="R15" i="25"/>
  <c r="S15" i="25" s="1"/>
  <c r="R14" i="25"/>
  <c r="S14" i="25" s="1"/>
  <c r="R13" i="25"/>
  <c r="S13" i="25" s="1"/>
  <c r="R12" i="25"/>
  <c r="R11" i="25"/>
  <c r="R10" i="25"/>
  <c r="S10" i="25" s="1"/>
  <c r="R9" i="25"/>
  <c r="S9" i="25" s="1"/>
  <c r="R8" i="25"/>
  <c r="R7" i="25"/>
  <c r="R6" i="25"/>
  <c r="S6" i="25" s="1"/>
  <c r="R5" i="25"/>
  <c r="S5" i="25" s="1"/>
  <c r="R4" i="25"/>
  <c r="R215" i="25" l="1"/>
  <c r="S50" i="25"/>
  <c r="S58" i="25"/>
  <c r="S154" i="25"/>
  <c r="S4" i="25"/>
  <c r="S8" i="25"/>
  <c r="S12" i="25"/>
  <c r="S16" i="25"/>
  <c r="S20" i="25"/>
  <c r="S24" i="25"/>
  <c r="S28" i="25"/>
  <c r="S32" i="25"/>
  <c r="S36" i="25"/>
  <c r="S40" i="25"/>
  <c r="S44" i="25"/>
  <c r="S48" i="25"/>
  <c r="S66" i="25"/>
  <c r="S74" i="25"/>
  <c r="S82" i="25"/>
  <c r="S90" i="25"/>
  <c r="S102" i="25"/>
  <c r="S118" i="25"/>
  <c r="S134" i="25"/>
  <c r="S150" i="25"/>
  <c r="S166" i="25"/>
  <c r="S182" i="25"/>
  <c r="S214" i="25"/>
  <c r="S106" i="25"/>
  <c r="S138" i="25"/>
  <c r="S170" i="25"/>
  <c r="S7" i="25"/>
  <c r="S11" i="25"/>
  <c r="S54" i="25"/>
  <c r="S98" i="25"/>
  <c r="S114" i="25"/>
  <c r="S130" i="25"/>
  <c r="S146" i="25"/>
  <c r="S162" i="25"/>
  <c r="S178" i="25"/>
  <c r="S122" i="25"/>
  <c r="S186" i="25"/>
  <c r="S49" i="25"/>
  <c r="S62" i="25"/>
  <c r="S70" i="25"/>
  <c r="S78" i="25"/>
  <c r="S86" i="25"/>
  <c r="S94" i="25"/>
  <c r="S110" i="25"/>
  <c r="S126" i="25"/>
  <c r="S142" i="25"/>
  <c r="S158" i="25"/>
  <c r="S174" i="25"/>
  <c r="S190" i="25"/>
  <c r="S194" i="25"/>
  <c r="S198" i="25"/>
  <c r="S202" i="25"/>
  <c r="S206" i="25"/>
  <c r="S53" i="25"/>
  <c r="S57" i="25"/>
  <c r="S65" i="25"/>
  <c r="S69" i="25"/>
  <c r="S73" i="25"/>
  <c r="S77" i="25"/>
  <c r="S81" i="25"/>
  <c r="S85" i="25"/>
  <c r="S89" i="25"/>
  <c r="S93" i="25"/>
  <c r="S215" i="25" l="1"/>
  <c r="H158" i="27"/>
  <c r="C8" i="27" l="1"/>
  <c r="E8" i="27" l="1"/>
  <c r="F8" i="27"/>
  <c r="G8" i="27"/>
  <c r="H8" i="27"/>
  <c r="I8" i="27"/>
  <c r="E9" i="27"/>
  <c r="F9" i="27"/>
  <c r="G9" i="27"/>
  <c r="H9" i="27"/>
  <c r="I9" i="27"/>
  <c r="E10" i="27"/>
  <c r="F10" i="27"/>
  <c r="G10" i="27"/>
  <c r="H10" i="27"/>
  <c r="I10" i="27"/>
  <c r="E11" i="27"/>
  <c r="F11" i="27"/>
  <c r="G11" i="27"/>
  <c r="H11" i="27"/>
  <c r="I11" i="27"/>
  <c r="E12" i="27"/>
  <c r="F12" i="27"/>
  <c r="G12" i="27"/>
  <c r="H12" i="27"/>
  <c r="I12" i="27"/>
  <c r="E13" i="27"/>
  <c r="F13" i="27"/>
  <c r="G13" i="27"/>
  <c r="H13" i="27"/>
  <c r="I13" i="27"/>
  <c r="E14" i="27"/>
  <c r="F14" i="27"/>
  <c r="G14" i="27"/>
  <c r="H14" i="27"/>
  <c r="I14" i="27"/>
  <c r="E15" i="27"/>
  <c r="F15" i="27"/>
  <c r="G15" i="27"/>
  <c r="H15" i="27"/>
  <c r="I15" i="27"/>
  <c r="E16" i="27"/>
  <c r="F16" i="27"/>
  <c r="G16" i="27"/>
  <c r="H16" i="27"/>
  <c r="I16" i="27"/>
  <c r="E17" i="27"/>
  <c r="F17" i="27"/>
  <c r="G17" i="27"/>
  <c r="H17" i="27"/>
  <c r="I17" i="27"/>
  <c r="E18" i="27"/>
  <c r="F18" i="27"/>
  <c r="G18" i="27"/>
  <c r="H18" i="27"/>
  <c r="I18" i="27"/>
  <c r="E19" i="27"/>
  <c r="F19" i="27"/>
  <c r="G19" i="27"/>
  <c r="H19" i="27"/>
  <c r="I19" i="27"/>
  <c r="E20" i="27"/>
  <c r="F20" i="27"/>
  <c r="G20" i="27"/>
  <c r="H20" i="27"/>
  <c r="I20" i="27"/>
  <c r="E21" i="27"/>
  <c r="F21" i="27"/>
  <c r="G21" i="27"/>
  <c r="H21" i="27"/>
  <c r="I21" i="27"/>
  <c r="E22" i="27"/>
  <c r="F22" i="27"/>
  <c r="G22" i="27"/>
  <c r="H22" i="27"/>
  <c r="I22" i="27"/>
  <c r="E23" i="27"/>
  <c r="F23" i="27"/>
  <c r="G23" i="27"/>
  <c r="H23" i="27"/>
  <c r="I23" i="27"/>
  <c r="E24" i="27"/>
  <c r="F24" i="27"/>
  <c r="G24" i="27"/>
  <c r="H24" i="27"/>
  <c r="I24" i="27"/>
  <c r="E25" i="27"/>
  <c r="F25" i="27"/>
  <c r="G25" i="27"/>
  <c r="H25" i="27"/>
  <c r="I25" i="27"/>
  <c r="E26" i="27"/>
  <c r="F26" i="27"/>
  <c r="G26" i="27"/>
  <c r="H26" i="27"/>
  <c r="I26" i="27"/>
  <c r="E27" i="27"/>
  <c r="F27" i="27"/>
  <c r="G27" i="27"/>
  <c r="H27" i="27"/>
  <c r="I27" i="27"/>
  <c r="E28" i="27"/>
  <c r="F28" i="27"/>
  <c r="G28" i="27"/>
  <c r="H28" i="27"/>
  <c r="I28" i="27"/>
  <c r="E29" i="27"/>
  <c r="F29" i="27"/>
  <c r="G29" i="27"/>
  <c r="H29" i="27"/>
  <c r="I29" i="27"/>
  <c r="E30" i="27"/>
  <c r="F30" i="27"/>
  <c r="G30" i="27"/>
  <c r="H30" i="27"/>
  <c r="I30" i="27"/>
  <c r="E31" i="27"/>
  <c r="F31" i="27"/>
  <c r="G31" i="27"/>
  <c r="H31" i="27"/>
  <c r="I31" i="27"/>
  <c r="E32" i="27"/>
  <c r="F32" i="27"/>
  <c r="G32" i="27"/>
  <c r="H32" i="27"/>
  <c r="I32" i="27"/>
  <c r="E33" i="27"/>
  <c r="F33" i="27"/>
  <c r="G33" i="27"/>
  <c r="H33" i="27"/>
  <c r="I33" i="27"/>
  <c r="E34" i="27"/>
  <c r="F34" i="27"/>
  <c r="G34" i="27"/>
  <c r="H34" i="27"/>
  <c r="I34" i="27"/>
  <c r="E35" i="27"/>
  <c r="F35" i="27"/>
  <c r="G35" i="27"/>
  <c r="H35" i="27"/>
  <c r="I35" i="27"/>
  <c r="E36" i="27"/>
  <c r="F36" i="27"/>
  <c r="G36" i="27"/>
  <c r="H36" i="27"/>
  <c r="I36" i="27"/>
  <c r="E37" i="27"/>
  <c r="F37" i="27"/>
  <c r="G37" i="27"/>
  <c r="H37" i="27"/>
  <c r="I37" i="27"/>
  <c r="E38" i="27"/>
  <c r="F38" i="27"/>
  <c r="G38" i="27"/>
  <c r="H38" i="27"/>
  <c r="I38" i="27"/>
  <c r="E39" i="27"/>
  <c r="F39" i="27"/>
  <c r="G39" i="27"/>
  <c r="H39" i="27"/>
  <c r="I39" i="27"/>
  <c r="E40" i="27"/>
  <c r="F40" i="27"/>
  <c r="G40" i="27"/>
  <c r="H40" i="27"/>
  <c r="I40" i="27"/>
  <c r="E41" i="27"/>
  <c r="F41" i="27"/>
  <c r="G41" i="27"/>
  <c r="H41" i="27"/>
  <c r="I41" i="27"/>
  <c r="E42" i="27"/>
  <c r="F42" i="27"/>
  <c r="G42" i="27"/>
  <c r="H42" i="27"/>
  <c r="I42" i="27"/>
  <c r="E43" i="27"/>
  <c r="F43" i="27"/>
  <c r="G43" i="27"/>
  <c r="H43" i="27"/>
  <c r="I43" i="27"/>
  <c r="E44" i="27"/>
  <c r="F44" i="27"/>
  <c r="G44" i="27"/>
  <c r="H44" i="27"/>
  <c r="I44" i="27"/>
  <c r="E45" i="27"/>
  <c r="F45" i="27"/>
  <c r="G45" i="27"/>
  <c r="H45" i="27"/>
  <c r="I45" i="27"/>
  <c r="E46" i="27"/>
  <c r="F46" i="27"/>
  <c r="G46" i="27"/>
  <c r="H46" i="27"/>
  <c r="I46" i="27"/>
  <c r="E47" i="27"/>
  <c r="F47" i="27"/>
  <c r="G47" i="27"/>
  <c r="H47" i="27"/>
  <c r="I47" i="27"/>
  <c r="E48" i="27"/>
  <c r="F48" i="27"/>
  <c r="G48" i="27"/>
  <c r="H48" i="27"/>
  <c r="I48" i="27"/>
  <c r="E49" i="27"/>
  <c r="F49" i="27"/>
  <c r="G49" i="27"/>
  <c r="H49" i="27"/>
  <c r="I49" i="27"/>
  <c r="E50" i="27"/>
  <c r="F50" i="27"/>
  <c r="G50" i="27"/>
  <c r="H50" i="27"/>
  <c r="I50" i="27"/>
  <c r="E51" i="27"/>
  <c r="F51" i="27"/>
  <c r="G51" i="27"/>
  <c r="H51" i="27"/>
  <c r="I51" i="27"/>
  <c r="E52" i="27"/>
  <c r="F52" i="27"/>
  <c r="G52" i="27"/>
  <c r="H52" i="27"/>
  <c r="I52" i="27"/>
  <c r="E53" i="27"/>
  <c r="F53" i="27"/>
  <c r="G53" i="27"/>
  <c r="H53" i="27"/>
  <c r="I53" i="27"/>
  <c r="E54" i="27"/>
  <c r="F54" i="27"/>
  <c r="G54" i="27"/>
  <c r="H54" i="27"/>
  <c r="I54" i="27"/>
  <c r="E55" i="27"/>
  <c r="F55" i="27"/>
  <c r="G55" i="27"/>
  <c r="H55" i="27"/>
  <c r="I55" i="27"/>
  <c r="E56" i="27"/>
  <c r="F56" i="27"/>
  <c r="G56" i="27"/>
  <c r="H56" i="27"/>
  <c r="I56" i="27"/>
  <c r="E57" i="27"/>
  <c r="F57" i="27"/>
  <c r="G57" i="27"/>
  <c r="H57" i="27"/>
  <c r="I57" i="27"/>
  <c r="E58" i="27"/>
  <c r="F58" i="27"/>
  <c r="G58" i="27"/>
  <c r="H58" i="27"/>
  <c r="I58" i="27"/>
  <c r="E59" i="27"/>
  <c r="F59" i="27"/>
  <c r="G59" i="27"/>
  <c r="H59" i="27"/>
  <c r="I59" i="27"/>
  <c r="E60" i="27"/>
  <c r="F60" i="27"/>
  <c r="G60" i="27"/>
  <c r="H60" i="27"/>
  <c r="I60" i="27"/>
  <c r="E61" i="27"/>
  <c r="F61" i="27"/>
  <c r="G61" i="27"/>
  <c r="H61" i="27"/>
  <c r="I61" i="27"/>
  <c r="E62" i="27"/>
  <c r="F62" i="27"/>
  <c r="G62" i="27"/>
  <c r="H62" i="27"/>
  <c r="I62" i="27"/>
  <c r="E63" i="27"/>
  <c r="F63" i="27"/>
  <c r="G63" i="27"/>
  <c r="H63" i="27"/>
  <c r="I63" i="27"/>
  <c r="E64" i="27"/>
  <c r="F64" i="27"/>
  <c r="G64" i="27"/>
  <c r="H64" i="27"/>
  <c r="I64" i="27"/>
  <c r="E65" i="27"/>
  <c r="F65" i="27"/>
  <c r="G65" i="27"/>
  <c r="H65" i="27"/>
  <c r="I65" i="27"/>
  <c r="E66" i="27"/>
  <c r="F66" i="27"/>
  <c r="G66" i="27"/>
  <c r="H66" i="27"/>
  <c r="E67" i="27"/>
  <c r="F67" i="27"/>
  <c r="G67" i="27"/>
  <c r="H67" i="27"/>
  <c r="E68" i="27"/>
  <c r="F68" i="27"/>
  <c r="G68" i="27"/>
  <c r="H68" i="27"/>
  <c r="I68" i="27"/>
  <c r="E69" i="27"/>
  <c r="F69" i="27"/>
  <c r="G69" i="27"/>
  <c r="H69" i="27"/>
  <c r="I69" i="27"/>
  <c r="E70" i="27"/>
  <c r="F70" i="27"/>
  <c r="G70" i="27"/>
  <c r="H70" i="27"/>
  <c r="I70" i="27"/>
  <c r="E71" i="27"/>
  <c r="F71" i="27"/>
  <c r="G71" i="27"/>
  <c r="H71" i="27"/>
  <c r="I71" i="27"/>
  <c r="E72" i="27"/>
  <c r="F72" i="27"/>
  <c r="G72" i="27"/>
  <c r="H72" i="27"/>
  <c r="I72" i="27"/>
  <c r="E73" i="27"/>
  <c r="F73" i="27"/>
  <c r="G73" i="27"/>
  <c r="H73" i="27"/>
  <c r="I73" i="27"/>
  <c r="E74" i="27"/>
  <c r="F74" i="27"/>
  <c r="G74" i="27"/>
  <c r="H74" i="27"/>
  <c r="I74" i="27"/>
  <c r="E75" i="27"/>
  <c r="F75" i="27"/>
  <c r="G75" i="27"/>
  <c r="H75" i="27"/>
  <c r="I75" i="27"/>
  <c r="E76" i="27"/>
  <c r="F76" i="27"/>
  <c r="G76" i="27"/>
  <c r="H76" i="27"/>
  <c r="I76" i="27"/>
  <c r="E77" i="27"/>
  <c r="F77" i="27"/>
  <c r="G77" i="27"/>
  <c r="H77" i="27"/>
  <c r="I77" i="27"/>
  <c r="E78" i="27"/>
  <c r="F78" i="27"/>
  <c r="G78" i="27"/>
  <c r="H78" i="27"/>
  <c r="I78" i="27"/>
  <c r="E79" i="27"/>
  <c r="F79" i="27"/>
  <c r="G79" i="27"/>
  <c r="H79" i="27"/>
  <c r="I79" i="27"/>
  <c r="E80" i="27"/>
  <c r="F80" i="27"/>
  <c r="G80" i="27"/>
  <c r="H80" i="27"/>
  <c r="I80" i="27"/>
  <c r="E81" i="27"/>
  <c r="F81" i="27"/>
  <c r="G81" i="27"/>
  <c r="H81" i="27"/>
  <c r="I81" i="27"/>
  <c r="E83" i="27"/>
  <c r="F83" i="27"/>
  <c r="G83" i="27"/>
  <c r="H83" i="27"/>
  <c r="I83" i="27"/>
  <c r="E84" i="27"/>
  <c r="F84" i="27"/>
  <c r="G84" i="27"/>
  <c r="H84" i="27"/>
  <c r="I84" i="27"/>
  <c r="E82" i="27"/>
  <c r="F82" i="27"/>
  <c r="G82" i="27"/>
  <c r="H82" i="27"/>
  <c r="E85" i="27"/>
  <c r="F85" i="27"/>
  <c r="G85" i="27"/>
  <c r="H85" i="27"/>
  <c r="I85" i="27"/>
  <c r="E86" i="27"/>
  <c r="F86" i="27"/>
  <c r="G86" i="27"/>
  <c r="H86" i="27"/>
  <c r="I86" i="27"/>
  <c r="E87" i="27"/>
  <c r="F87" i="27"/>
  <c r="G87" i="27"/>
  <c r="H87" i="27"/>
  <c r="I87" i="27"/>
  <c r="E88" i="27"/>
  <c r="F88" i="27"/>
  <c r="G88" i="27"/>
  <c r="H88" i="27"/>
  <c r="I88" i="27"/>
  <c r="E89" i="27"/>
  <c r="F89" i="27"/>
  <c r="G89" i="27"/>
  <c r="H89" i="27"/>
  <c r="I89" i="27"/>
  <c r="E90" i="27"/>
  <c r="F90" i="27"/>
  <c r="G90" i="27"/>
  <c r="H90" i="27"/>
  <c r="I90" i="27"/>
  <c r="E91" i="27"/>
  <c r="F91" i="27"/>
  <c r="G91" i="27"/>
  <c r="H91" i="27"/>
  <c r="I91" i="27"/>
  <c r="E92" i="27"/>
  <c r="F92" i="27"/>
  <c r="G92" i="27"/>
  <c r="H92" i="27"/>
  <c r="I92" i="27"/>
  <c r="E93" i="27"/>
  <c r="F93" i="27"/>
  <c r="G93" i="27"/>
  <c r="H93" i="27"/>
  <c r="I93" i="27"/>
  <c r="E94" i="27"/>
  <c r="F94" i="27"/>
  <c r="G94" i="27"/>
  <c r="H94" i="27"/>
  <c r="I94" i="27"/>
  <c r="E95" i="27"/>
  <c r="F95" i="27"/>
  <c r="G95" i="27"/>
  <c r="H95" i="27"/>
  <c r="I95" i="27"/>
  <c r="E96" i="27"/>
  <c r="F96" i="27"/>
  <c r="G96" i="27"/>
  <c r="H96" i="27"/>
  <c r="I96" i="27"/>
  <c r="E97" i="27"/>
  <c r="F97" i="27"/>
  <c r="G97" i="27"/>
  <c r="H97" i="27"/>
  <c r="I97" i="27"/>
  <c r="E98" i="27"/>
  <c r="F98" i="27"/>
  <c r="G98" i="27"/>
  <c r="H98" i="27"/>
  <c r="I98" i="27"/>
  <c r="E99" i="27"/>
  <c r="F99" i="27"/>
  <c r="G99" i="27"/>
  <c r="H99" i="27"/>
  <c r="I99" i="27"/>
  <c r="E100" i="27"/>
  <c r="F100" i="27"/>
  <c r="G100" i="27"/>
  <c r="H100" i="27"/>
  <c r="I100" i="27"/>
  <c r="E101" i="27"/>
  <c r="F101" i="27"/>
  <c r="G101" i="27"/>
  <c r="H101" i="27"/>
  <c r="I101" i="27"/>
  <c r="E102" i="27"/>
  <c r="F102" i="27"/>
  <c r="G102" i="27"/>
  <c r="H102" i="27"/>
  <c r="I102" i="27"/>
  <c r="E103" i="27"/>
  <c r="F103" i="27"/>
  <c r="G103" i="27"/>
  <c r="H103" i="27"/>
  <c r="I103" i="27"/>
  <c r="E104" i="27"/>
  <c r="F104" i="27"/>
  <c r="G104" i="27"/>
  <c r="H104" i="27"/>
  <c r="I104" i="27"/>
  <c r="E105" i="27"/>
  <c r="F105" i="27"/>
  <c r="G105" i="27"/>
  <c r="H105" i="27"/>
  <c r="I105" i="27"/>
  <c r="E106" i="27"/>
  <c r="F106" i="27"/>
  <c r="G106" i="27"/>
  <c r="H106" i="27"/>
  <c r="I106" i="27"/>
  <c r="E107" i="27"/>
  <c r="F107" i="27"/>
  <c r="G107" i="27"/>
  <c r="H107" i="27"/>
  <c r="I107" i="27"/>
  <c r="E108" i="27"/>
  <c r="F108" i="27"/>
  <c r="G108" i="27"/>
  <c r="H108" i="27"/>
  <c r="E109" i="27"/>
  <c r="F109" i="27"/>
  <c r="G109" i="27"/>
  <c r="H109" i="27"/>
  <c r="I109" i="27"/>
  <c r="E110" i="27"/>
  <c r="F110" i="27"/>
  <c r="G110" i="27"/>
  <c r="H110" i="27"/>
  <c r="I110" i="27"/>
  <c r="E111" i="27"/>
  <c r="F111" i="27"/>
  <c r="G111" i="27"/>
  <c r="H111" i="27"/>
  <c r="I111" i="27"/>
  <c r="E112" i="27"/>
  <c r="F112" i="27"/>
  <c r="G112" i="27"/>
  <c r="H112" i="27"/>
  <c r="I112" i="27"/>
  <c r="E113" i="27"/>
  <c r="F113" i="27"/>
  <c r="G113" i="27"/>
  <c r="H113" i="27"/>
  <c r="I113" i="27"/>
  <c r="E114" i="27"/>
  <c r="F114" i="27"/>
  <c r="G114" i="27"/>
  <c r="H114" i="27"/>
  <c r="I114" i="27"/>
  <c r="E115" i="27"/>
  <c r="F115" i="27"/>
  <c r="G115" i="27"/>
  <c r="H115" i="27"/>
  <c r="I115" i="27"/>
  <c r="E116" i="27"/>
  <c r="F116" i="27"/>
  <c r="G116" i="27"/>
  <c r="H116" i="27"/>
  <c r="I116" i="27"/>
  <c r="E117" i="27"/>
  <c r="F117" i="27"/>
  <c r="G117" i="27"/>
  <c r="H117" i="27"/>
  <c r="I117" i="27"/>
  <c r="E118" i="27"/>
  <c r="F118" i="27"/>
  <c r="G118" i="27"/>
  <c r="H118" i="27"/>
  <c r="I118" i="27"/>
  <c r="E119" i="27"/>
  <c r="F119" i="27"/>
  <c r="G119" i="27"/>
  <c r="H119" i="27"/>
  <c r="I119" i="27"/>
  <c r="E120" i="27"/>
  <c r="F120" i="27"/>
  <c r="G120" i="27"/>
  <c r="H120" i="27"/>
  <c r="I120" i="27"/>
  <c r="E121" i="27"/>
  <c r="F121" i="27"/>
  <c r="G121" i="27"/>
  <c r="H121" i="27"/>
  <c r="I121" i="27"/>
  <c r="E122" i="27"/>
  <c r="F122" i="27"/>
  <c r="G122" i="27"/>
  <c r="H122" i="27"/>
  <c r="I122" i="27"/>
  <c r="E123" i="27"/>
  <c r="F123" i="27"/>
  <c r="G123" i="27"/>
  <c r="H123" i="27"/>
  <c r="I123" i="27"/>
  <c r="E124" i="27"/>
  <c r="F124" i="27"/>
  <c r="G124" i="27"/>
  <c r="H124" i="27"/>
  <c r="I124" i="27"/>
  <c r="E125" i="27"/>
  <c r="F125" i="27"/>
  <c r="G125" i="27"/>
  <c r="H125" i="27"/>
  <c r="I125" i="27"/>
  <c r="E126" i="27"/>
  <c r="F126" i="27"/>
  <c r="G126" i="27"/>
  <c r="H126" i="27"/>
  <c r="I126" i="27"/>
  <c r="E127" i="27"/>
  <c r="F127" i="27"/>
  <c r="G127" i="27"/>
  <c r="H127" i="27"/>
  <c r="I127" i="27"/>
  <c r="E128" i="27"/>
  <c r="F128" i="27"/>
  <c r="G128" i="27"/>
  <c r="H128" i="27"/>
  <c r="I128" i="27"/>
  <c r="E129" i="27"/>
  <c r="F129" i="27"/>
  <c r="G129" i="27"/>
  <c r="H129" i="27"/>
  <c r="I129" i="27"/>
  <c r="E130" i="27"/>
  <c r="F130" i="27"/>
  <c r="G130" i="27"/>
  <c r="H130" i="27"/>
  <c r="I130" i="27"/>
  <c r="E131" i="27"/>
  <c r="F131" i="27"/>
  <c r="G131" i="27"/>
  <c r="H131" i="27"/>
  <c r="I131" i="27"/>
  <c r="E132" i="27"/>
  <c r="F132" i="27"/>
  <c r="G132" i="27"/>
  <c r="H132" i="27"/>
  <c r="I132" i="27"/>
  <c r="E133" i="27"/>
  <c r="F133" i="27"/>
  <c r="G133" i="27"/>
  <c r="H133" i="27"/>
  <c r="I133" i="27"/>
  <c r="E134" i="27"/>
  <c r="F134" i="27"/>
  <c r="G134" i="27"/>
  <c r="H134" i="27"/>
  <c r="I134" i="27"/>
  <c r="E135" i="27"/>
  <c r="F135" i="27"/>
  <c r="G135" i="27"/>
  <c r="H135" i="27"/>
  <c r="I135" i="27"/>
  <c r="E136" i="27"/>
  <c r="F136" i="27"/>
  <c r="G136" i="27"/>
  <c r="H136" i="27"/>
  <c r="I136" i="27"/>
  <c r="E137" i="27"/>
  <c r="F137" i="27"/>
  <c r="G137" i="27"/>
  <c r="H137" i="27"/>
  <c r="I137" i="27"/>
  <c r="E138" i="27"/>
  <c r="F138" i="27"/>
  <c r="G138" i="27"/>
  <c r="H138" i="27"/>
  <c r="I138" i="27"/>
  <c r="E139" i="27"/>
  <c r="F139" i="27"/>
  <c r="G139" i="27"/>
  <c r="H139" i="27"/>
  <c r="I139" i="27"/>
  <c r="E140" i="27"/>
  <c r="F140" i="27"/>
  <c r="G140" i="27"/>
  <c r="H140" i="27"/>
  <c r="I140" i="27"/>
  <c r="E141" i="27"/>
  <c r="F141" i="27"/>
  <c r="G141" i="27"/>
  <c r="H141" i="27"/>
  <c r="I141" i="27"/>
  <c r="E142" i="27"/>
  <c r="F142" i="27"/>
  <c r="G142" i="27"/>
  <c r="H142" i="27"/>
  <c r="I142" i="27"/>
  <c r="E143" i="27"/>
  <c r="F143" i="27"/>
  <c r="G143" i="27"/>
  <c r="H143" i="27"/>
  <c r="I143" i="27"/>
  <c r="E144" i="27"/>
  <c r="F144" i="27"/>
  <c r="G144" i="27"/>
  <c r="H144" i="27"/>
  <c r="I144" i="27"/>
  <c r="E145" i="27"/>
  <c r="F145" i="27"/>
  <c r="G145" i="27"/>
  <c r="H145" i="27"/>
  <c r="I145" i="27"/>
  <c r="E146" i="27"/>
  <c r="F146" i="27"/>
  <c r="G146" i="27"/>
  <c r="H146" i="27"/>
  <c r="I146" i="27"/>
  <c r="E147" i="27"/>
  <c r="F147" i="27"/>
  <c r="G147" i="27"/>
  <c r="H147" i="27"/>
  <c r="I147" i="27"/>
  <c r="E148" i="27"/>
  <c r="F148" i="27"/>
  <c r="G148" i="27"/>
  <c r="H148" i="27"/>
  <c r="I148" i="27"/>
  <c r="E149" i="27"/>
  <c r="F149" i="27"/>
  <c r="G149" i="27"/>
  <c r="H149" i="27"/>
  <c r="I149" i="27"/>
  <c r="E150" i="27"/>
  <c r="F150" i="27"/>
  <c r="G150" i="27"/>
  <c r="H150" i="27"/>
  <c r="I150" i="27"/>
  <c r="E151" i="27"/>
  <c r="F151" i="27"/>
  <c r="G151" i="27"/>
  <c r="H151" i="27"/>
  <c r="I151" i="27"/>
  <c r="E152" i="27"/>
  <c r="F152" i="27"/>
  <c r="G152" i="27"/>
  <c r="H152" i="27"/>
  <c r="I152" i="27"/>
  <c r="E153" i="27"/>
  <c r="F153" i="27"/>
  <c r="G153" i="27"/>
  <c r="H153" i="27"/>
  <c r="I153" i="27"/>
  <c r="E154" i="27"/>
  <c r="F154" i="27"/>
  <c r="G154" i="27"/>
  <c r="H154" i="27"/>
  <c r="I154" i="27"/>
  <c r="E155" i="27"/>
  <c r="F155" i="27"/>
  <c r="G155" i="27"/>
  <c r="H155" i="27"/>
  <c r="I155" i="27"/>
  <c r="E156" i="27"/>
  <c r="F156" i="27"/>
  <c r="G156" i="27"/>
  <c r="H156" i="27"/>
  <c r="I156" i="27"/>
  <c r="E157" i="27"/>
  <c r="F157" i="27"/>
  <c r="G157" i="27"/>
  <c r="H157" i="27"/>
  <c r="I157" i="27"/>
  <c r="E159" i="27"/>
  <c r="F159" i="27"/>
  <c r="G159" i="27"/>
  <c r="H159" i="27"/>
  <c r="I159" i="27"/>
  <c r="E160" i="27"/>
  <c r="F160" i="27"/>
  <c r="G160" i="27"/>
  <c r="H160" i="27"/>
  <c r="I160" i="27"/>
  <c r="E161" i="27"/>
  <c r="F161" i="27"/>
  <c r="G161" i="27"/>
  <c r="H161" i="27"/>
  <c r="I161" i="27"/>
  <c r="E162" i="27"/>
  <c r="F162" i="27"/>
  <c r="G162" i="27"/>
  <c r="H162" i="27"/>
  <c r="I162" i="27"/>
  <c r="E163" i="27"/>
  <c r="F163" i="27"/>
  <c r="G163" i="27"/>
  <c r="H163" i="27"/>
  <c r="I163" i="27"/>
  <c r="E158" i="27"/>
  <c r="F158" i="27"/>
  <c r="G158" i="27"/>
  <c r="E164" i="27"/>
  <c r="F164" i="27"/>
  <c r="G164" i="27"/>
  <c r="H164" i="27"/>
  <c r="I164" i="27"/>
  <c r="E165" i="27"/>
  <c r="F165" i="27"/>
  <c r="G165" i="27"/>
  <c r="H165" i="27"/>
  <c r="I165" i="27"/>
  <c r="E166" i="27"/>
  <c r="F166" i="27"/>
  <c r="G166" i="27"/>
  <c r="H166" i="27"/>
  <c r="I166" i="27"/>
  <c r="E167" i="27"/>
  <c r="F167" i="27"/>
  <c r="G167" i="27"/>
  <c r="H167" i="27"/>
  <c r="I167" i="27"/>
  <c r="E168" i="27"/>
  <c r="F168" i="27"/>
  <c r="G168" i="27"/>
  <c r="H168" i="27"/>
  <c r="I168" i="27"/>
  <c r="E169" i="27"/>
  <c r="F169" i="27"/>
  <c r="G169" i="27"/>
  <c r="H169" i="27"/>
  <c r="I169" i="27"/>
  <c r="E170" i="27"/>
  <c r="F170" i="27"/>
  <c r="G170" i="27"/>
  <c r="H170" i="27"/>
  <c r="I170" i="27"/>
  <c r="E171" i="27"/>
  <c r="F171" i="27"/>
  <c r="G171" i="27"/>
  <c r="H171" i="27"/>
  <c r="I171" i="27"/>
  <c r="E172" i="27"/>
  <c r="F172" i="27"/>
  <c r="G172" i="27"/>
  <c r="H172" i="27"/>
  <c r="I172" i="27"/>
  <c r="E173" i="27"/>
  <c r="F173" i="27"/>
  <c r="G173" i="27"/>
  <c r="H173" i="27"/>
  <c r="I173" i="27"/>
  <c r="E174" i="27"/>
  <c r="F174" i="27"/>
  <c r="G174" i="27"/>
  <c r="H174" i="27"/>
  <c r="I174" i="27"/>
  <c r="E175" i="27"/>
  <c r="F175" i="27"/>
  <c r="G175" i="27"/>
  <c r="H175" i="27"/>
  <c r="I175" i="27"/>
  <c r="E176" i="27"/>
  <c r="F176" i="27"/>
  <c r="G176" i="27"/>
  <c r="H176" i="27"/>
  <c r="I176" i="27"/>
  <c r="E177" i="27"/>
  <c r="F177" i="27"/>
  <c r="G177" i="27"/>
  <c r="H177" i="27"/>
  <c r="I177" i="27"/>
  <c r="E178" i="27"/>
  <c r="F178" i="27"/>
  <c r="G178" i="27"/>
  <c r="H178" i="27"/>
  <c r="I178" i="27"/>
  <c r="E179" i="27"/>
  <c r="F179" i="27"/>
  <c r="G179" i="27"/>
  <c r="H179" i="27"/>
  <c r="I179" i="27"/>
  <c r="E180" i="27"/>
  <c r="F180" i="27"/>
  <c r="G180" i="27"/>
  <c r="H180" i="27"/>
  <c r="I180" i="27"/>
  <c r="E181" i="27"/>
  <c r="F181" i="27"/>
  <c r="G181" i="27"/>
  <c r="H181" i="27"/>
  <c r="I181" i="27"/>
  <c r="E182" i="27"/>
  <c r="F182" i="27"/>
  <c r="G182" i="27"/>
  <c r="H182" i="27"/>
  <c r="I182" i="27"/>
  <c r="E183" i="27"/>
  <c r="F183" i="27"/>
  <c r="G183" i="27"/>
  <c r="H183" i="27"/>
  <c r="I183" i="27"/>
  <c r="E184" i="27"/>
  <c r="F184" i="27"/>
  <c r="G184" i="27"/>
  <c r="H184" i="27"/>
  <c r="I184" i="27"/>
  <c r="E185" i="27"/>
  <c r="F185" i="27"/>
  <c r="G185" i="27"/>
  <c r="H185" i="27"/>
  <c r="I185" i="27"/>
  <c r="E186" i="27"/>
  <c r="F186" i="27"/>
  <c r="G186" i="27"/>
  <c r="H186" i="27"/>
  <c r="I186" i="27"/>
  <c r="E187" i="27"/>
  <c r="F187" i="27"/>
  <c r="G187" i="27"/>
  <c r="H187" i="27"/>
  <c r="I187" i="27"/>
  <c r="E188" i="27"/>
  <c r="F188" i="27"/>
  <c r="G188" i="27"/>
  <c r="H188" i="27"/>
  <c r="I188" i="27"/>
  <c r="E189" i="27"/>
  <c r="F189" i="27"/>
  <c r="G189" i="27"/>
  <c r="H189" i="27"/>
  <c r="I189" i="27"/>
  <c r="E190" i="27"/>
  <c r="F190" i="27"/>
  <c r="G190" i="27"/>
  <c r="H190" i="27"/>
  <c r="I190" i="27"/>
  <c r="E191" i="27"/>
  <c r="F191" i="27"/>
  <c r="G191" i="27"/>
  <c r="H191" i="27"/>
  <c r="I191" i="27"/>
  <c r="E192" i="27"/>
  <c r="F192" i="27"/>
  <c r="G192" i="27"/>
  <c r="H192" i="27"/>
  <c r="I192" i="27"/>
  <c r="E193" i="27"/>
  <c r="F193" i="27"/>
  <c r="G193" i="27"/>
  <c r="H193" i="27"/>
  <c r="I193" i="27"/>
  <c r="E194" i="27"/>
  <c r="F194" i="27"/>
  <c r="G194" i="27"/>
  <c r="H194" i="27"/>
  <c r="I194" i="27"/>
  <c r="E195" i="27"/>
  <c r="F195" i="27"/>
  <c r="G195" i="27"/>
  <c r="H195" i="27"/>
  <c r="I195" i="27"/>
  <c r="E196" i="27"/>
  <c r="F196" i="27"/>
  <c r="G196" i="27"/>
  <c r="H196" i="27"/>
  <c r="I196" i="27"/>
  <c r="E197" i="27"/>
  <c r="F197" i="27"/>
  <c r="G197" i="27"/>
  <c r="H197" i="27"/>
  <c r="I197" i="27"/>
  <c r="E198" i="27"/>
  <c r="F198" i="27"/>
  <c r="G198" i="27"/>
  <c r="H198" i="27"/>
  <c r="I198" i="27"/>
  <c r="E199" i="27"/>
  <c r="F199" i="27"/>
  <c r="G199" i="27"/>
  <c r="H199" i="27"/>
  <c r="I199" i="27"/>
  <c r="E200" i="27"/>
  <c r="F200" i="27"/>
  <c r="G200" i="27"/>
  <c r="H200" i="27"/>
  <c r="I200" i="27"/>
  <c r="E201" i="27"/>
  <c r="F201" i="27"/>
  <c r="G201" i="27"/>
  <c r="H201" i="27"/>
  <c r="I201" i="27"/>
  <c r="E202" i="27"/>
  <c r="F202" i="27"/>
  <c r="G202" i="27"/>
  <c r="H202" i="27"/>
  <c r="I202" i="27"/>
  <c r="E203" i="27"/>
  <c r="F203" i="27"/>
  <c r="G203" i="27"/>
  <c r="H203" i="27"/>
  <c r="I203" i="27"/>
  <c r="E204" i="27"/>
  <c r="F204" i="27"/>
  <c r="G204" i="27"/>
  <c r="H204" i="27"/>
  <c r="I204" i="27"/>
  <c r="E205" i="27"/>
  <c r="F205" i="27"/>
  <c r="G205" i="27"/>
  <c r="H205" i="27"/>
  <c r="I205" i="27"/>
  <c r="E206" i="27"/>
  <c r="F206" i="27"/>
  <c r="G206" i="27"/>
  <c r="H206" i="27"/>
  <c r="I206" i="27"/>
  <c r="E207" i="27"/>
  <c r="F207" i="27"/>
  <c r="G207" i="27"/>
  <c r="H207" i="27"/>
  <c r="I207" i="27"/>
  <c r="E208" i="27"/>
  <c r="F208" i="27"/>
  <c r="G208" i="27"/>
  <c r="H208" i="27"/>
  <c r="I208" i="27"/>
  <c r="E209" i="27"/>
  <c r="F209" i="27"/>
  <c r="G209" i="27"/>
  <c r="H209" i="27"/>
  <c r="I209" i="27"/>
  <c r="E210" i="27"/>
  <c r="F210" i="27"/>
  <c r="G210" i="27"/>
  <c r="H210" i="27"/>
  <c r="I210" i="27"/>
  <c r="E211" i="27"/>
  <c r="F211" i="27"/>
  <c r="G211" i="27"/>
  <c r="H211" i="27"/>
  <c r="I211" i="27"/>
  <c r="E212" i="27"/>
  <c r="F212" i="27"/>
  <c r="G212" i="27"/>
  <c r="H212" i="27"/>
  <c r="I212" i="27"/>
  <c r="E213" i="27"/>
  <c r="F213" i="27"/>
  <c r="G213" i="27"/>
  <c r="H213" i="27"/>
  <c r="I213" i="27"/>
  <c r="E214" i="27"/>
  <c r="F214" i="27"/>
  <c r="G214" i="27"/>
  <c r="H214" i="27"/>
  <c r="I214" i="27"/>
  <c r="E215" i="27"/>
  <c r="F215" i="27"/>
  <c r="G215" i="27"/>
  <c r="H215" i="27"/>
  <c r="I215" i="27"/>
  <c r="E4" i="27"/>
  <c r="F4" i="27"/>
  <c r="G4" i="27"/>
  <c r="H4" i="27"/>
  <c r="I4" i="27"/>
  <c r="E5" i="27"/>
  <c r="F5" i="27"/>
  <c r="G5" i="27"/>
  <c r="H5" i="27"/>
  <c r="I5" i="27"/>
  <c r="E6" i="27"/>
  <c r="F6" i="27"/>
  <c r="G6" i="27"/>
  <c r="H6" i="27"/>
  <c r="I6" i="27"/>
  <c r="F7" i="27"/>
  <c r="E7" i="27"/>
  <c r="G7" i="27"/>
  <c r="H7" i="27"/>
  <c r="I7" i="27"/>
  <c r="C215" i="27"/>
  <c r="D215" i="27"/>
  <c r="C15" i="27"/>
  <c r="D15" i="27"/>
  <c r="D29" i="27"/>
  <c r="C29" i="27"/>
  <c r="M29" i="27" s="1"/>
  <c r="D54" i="27"/>
  <c r="C54" i="27"/>
  <c r="M54" i="27" s="1"/>
  <c r="D28" i="27"/>
  <c r="C28" i="27"/>
  <c r="M28" i="27" s="1"/>
  <c r="D195" i="27"/>
  <c r="C195" i="27"/>
  <c r="D81" i="27"/>
  <c r="C81" i="27"/>
  <c r="M81" i="27" s="1"/>
  <c r="D13" i="27"/>
  <c r="C13" i="27"/>
  <c r="D31" i="27"/>
  <c r="C31" i="27"/>
  <c r="M31" i="27" s="1"/>
  <c r="D154" i="27"/>
  <c r="C154" i="27"/>
  <c r="M154" i="27" s="1"/>
  <c r="D111" i="27"/>
  <c r="C111" i="27"/>
  <c r="M111" i="27" s="1"/>
  <c r="D47" i="27"/>
  <c r="C47" i="27"/>
  <c r="M47" i="27" s="1"/>
  <c r="D119" i="27"/>
  <c r="C119" i="27"/>
  <c r="M119" i="27" s="1"/>
  <c r="D98" i="27"/>
  <c r="C98" i="27"/>
  <c r="M98" i="27" s="1"/>
  <c r="D46" i="27"/>
  <c r="C46" i="27"/>
  <c r="M46" i="27" s="1"/>
  <c r="D33" i="27"/>
  <c r="C33" i="27"/>
  <c r="M33" i="27" s="1"/>
  <c r="D76" i="27"/>
  <c r="C76" i="27"/>
  <c r="M76" i="27" s="1"/>
  <c r="D36" i="27"/>
  <c r="C36" i="27"/>
  <c r="M36" i="27" s="1"/>
  <c r="D10" i="27"/>
  <c r="C10" i="27"/>
  <c r="D35" i="27"/>
  <c r="C35" i="27"/>
  <c r="M35" i="27" s="1"/>
  <c r="D8" i="27"/>
  <c r="D24" i="27"/>
  <c r="C24" i="27"/>
  <c r="M24" i="27" s="1"/>
  <c r="D22" i="27"/>
  <c r="C22" i="27"/>
  <c r="M22" i="27" s="1"/>
  <c r="D74" i="27"/>
  <c r="C74" i="27"/>
  <c r="M74" i="27" s="1"/>
  <c r="D7" i="27"/>
  <c r="C7" i="27"/>
  <c r="D20" i="27"/>
  <c r="C20" i="27"/>
  <c r="M20" i="27" s="1"/>
  <c r="D17" i="27"/>
  <c r="C17" i="27"/>
  <c r="M17" i="27" s="1"/>
  <c r="D73" i="27"/>
  <c r="C73" i="27"/>
  <c r="M73" i="27" s="1"/>
  <c r="D214" i="27"/>
  <c r="C214" i="27"/>
  <c r="D213" i="27"/>
  <c r="C213" i="27"/>
  <c r="D212" i="27"/>
  <c r="C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D205" i="27"/>
  <c r="C205" i="27"/>
  <c r="D204" i="27"/>
  <c r="C204" i="27"/>
  <c r="D203" i="27"/>
  <c r="C203" i="27"/>
  <c r="D202" i="27"/>
  <c r="C202" i="27"/>
  <c r="D201" i="27"/>
  <c r="C201" i="27"/>
  <c r="D200" i="27"/>
  <c r="C200" i="27"/>
  <c r="D199" i="27"/>
  <c r="C199" i="27"/>
  <c r="D198" i="27"/>
  <c r="C198" i="27"/>
  <c r="D197" i="27"/>
  <c r="C197" i="27"/>
  <c r="D196" i="27"/>
  <c r="C196" i="27"/>
  <c r="D194" i="27"/>
  <c r="C194" i="27"/>
  <c r="D193" i="27"/>
  <c r="C193" i="27"/>
  <c r="D192" i="27"/>
  <c r="C192" i="27"/>
  <c r="D191" i="27"/>
  <c r="C191" i="27"/>
  <c r="D190" i="27"/>
  <c r="C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D183" i="27"/>
  <c r="C183" i="27"/>
  <c r="D182" i="27"/>
  <c r="C182" i="27"/>
  <c r="D181" i="27"/>
  <c r="C181" i="27"/>
  <c r="D180" i="27"/>
  <c r="C180" i="27"/>
  <c r="D179" i="27"/>
  <c r="C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D172" i="27"/>
  <c r="C172" i="27"/>
  <c r="D171" i="27"/>
  <c r="C171" i="27"/>
  <c r="D170" i="27"/>
  <c r="C170" i="27"/>
  <c r="D169" i="27"/>
  <c r="C169" i="27"/>
  <c r="D168" i="27"/>
  <c r="C168" i="27"/>
  <c r="D167" i="27"/>
  <c r="C167" i="27"/>
  <c r="D166" i="27"/>
  <c r="C166" i="27"/>
  <c r="D165" i="27"/>
  <c r="C165" i="27"/>
  <c r="D164" i="27"/>
  <c r="C164" i="27"/>
  <c r="D158" i="27"/>
  <c r="C158" i="27"/>
  <c r="D163" i="27"/>
  <c r="C163" i="27"/>
  <c r="D162" i="27"/>
  <c r="C162" i="27"/>
  <c r="D161" i="27"/>
  <c r="C161" i="27"/>
  <c r="D160" i="27"/>
  <c r="C160" i="27"/>
  <c r="D159" i="27"/>
  <c r="C159" i="27"/>
  <c r="D157" i="27"/>
  <c r="C157" i="27"/>
  <c r="D156" i="27"/>
  <c r="C156" i="27"/>
  <c r="D155" i="27"/>
  <c r="C155" i="27"/>
  <c r="D153" i="27"/>
  <c r="C153" i="27"/>
  <c r="D152" i="27"/>
  <c r="C152" i="27"/>
  <c r="D151" i="27"/>
  <c r="C151" i="27"/>
  <c r="D150" i="27"/>
  <c r="C150" i="27"/>
  <c r="D149" i="27"/>
  <c r="C149" i="27"/>
  <c r="D148" i="27"/>
  <c r="C148" i="27"/>
  <c r="D147" i="27"/>
  <c r="C147" i="27"/>
  <c r="D146" i="27"/>
  <c r="C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D139" i="27"/>
  <c r="C139" i="27"/>
  <c r="D138" i="27"/>
  <c r="C138" i="27"/>
  <c r="D137" i="27"/>
  <c r="C137" i="27"/>
  <c r="D136" i="27"/>
  <c r="C136" i="27"/>
  <c r="D135" i="27"/>
  <c r="C135" i="27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D128" i="27"/>
  <c r="C128" i="27"/>
  <c r="D127" i="27"/>
  <c r="C127" i="27"/>
  <c r="D126" i="27"/>
  <c r="C126" i="27"/>
  <c r="D125" i="27"/>
  <c r="C125" i="27"/>
  <c r="D124" i="27"/>
  <c r="C124" i="27"/>
  <c r="D123" i="27"/>
  <c r="C123" i="27"/>
  <c r="D122" i="27"/>
  <c r="C122" i="27"/>
  <c r="D121" i="27"/>
  <c r="C121" i="27"/>
  <c r="D120" i="27"/>
  <c r="C120" i="27"/>
  <c r="D118" i="27"/>
  <c r="C118" i="27"/>
  <c r="D117" i="27"/>
  <c r="C117" i="27"/>
  <c r="D116" i="27"/>
  <c r="C116" i="27"/>
  <c r="D115" i="27"/>
  <c r="C115" i="27"/>
  <c r="D114" i="27"/>
  <c r="C114" i="27"/>
  <c r="D113" i="27"/>
  <c r="C113" i="27"/>
  <c r="D112" i="27"/>
  <c r="C112" i="27"/>
  <c r="D110" i="27"/>
  <c r="C110" i="27"/>
  <c r="D109" i="27"/>
  <c r="C109" i="27"/>
  <c r="D108" i="27"/>
  <c r="C108" i="27"/>
  <c r="D107" i="27"/>
  <c r="C107" i="27"/>
  <c r="D106" i="27"/>
  <c r="C106" i="27"/>
  <c r="D105" i="27"/>
  <c r="C105" i="27"/>
  <c r="D104" i="27"/>
  <c r="C104" i="27"/>
  <c r="D103" i="27"/>
  <c r="C103" i="27"/>
  <c r="D102" i="27"/>
  <c r="C102" i="27"/>
  <c r="D101" i="27"/>
  <c r="C101" i="27"/>
  <c r="D100" i="27"/>
  <c r="C100" i="27"/>
  <c r="D99" i="27"/>
  <c r="C99" i="27"/>
  <c r="D97" i="27"/>
  <c r="C97" i="27"/>
  <c r="D96" i="27"/>
  <c r="C96" i="27"/>
  <c r="D95" i="27"/>
  <c r="C95" i="27"/>
  <c r="D94" i="27"/>
  <c r="C94" i="27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2" i="27"/>
  <c r="C82" i="27"/>
  <c r="D84" i="27"/>
  <c r="C84" i="27"/>
  <c r="D83" i="27"/>
  <c r="C83" i="27"/>
  <c r="D80" i="27"/>
  <c r="C80" i="27"/>
  <c r="D79" i="27"/>
  <c r="C79" i="27"/>
  <c r="D78" i="27"/>
  <c r="C78" i="27"/>
  <c r="D77" i="27"/>
  <c r="C77" i="27"/>
  <c r="D75" i="27"/>
  <c r="C75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4" i="27"/>
  <c r="C34" i="27"/>
  <c r="D32" i="27"/>
  <c r="C32" i="27"/>
  <c r="D30" i="27"/>
  <c r="C30" i="27"/>
  <c r="D27" i="27"/>
  <c r="C27" i="27"/>
  <c r="D26" i="27"/>
  <c r="C26" i="27"/>
  <c r="D25" i="27"/>
  <c r="C25" i="27"/>
  <c r="D23" i="27"/>
  <c r="C23" i="27"/>
  <c r="D21" i="27"/>
  <c r="C21" i="27"/>
  <c r="D19" i="27"/>
  <c r="C19" i="27"/>
  <c r="D18" i="27"/>
  <c r="C18" i="27"/>
  <c r="D16" i="27"/>
  <c r="C16" i="27"/>
  <c r="D14" i="27"/>
  <c r="C14" i="27"/>
  <c r="D12" i="27"/>
  <c r="C12" i="27"/>
  <c r="D11" i="27"/>
  <c r="C11" i="27"/>
  <c r="D9" i="27"/>
  <c r="C9" i="27"/>
  <c r="D6" i="27"/>
  <c r="C6" i="27"/>
  <c r="D5" i="27"/>
  <c r="C5" i="27"/>
  <c r="D4" i="27"/>
  <c r="C4" i="27"/>
  <c r="J215" i="27" l="1"/>
  <c r="M13" i="27"/>
  <c r="M195" i="27"/>
  <c r="M10" i="27"/>
  <c r="M15" i="27"/>
  <c r="M7" i="27"/>
  <c r="L15" i="27"/>
  <c r="L10" i="27"/>
  <c r="J13" i="27"/>
  <c r="J8" i="27"/>
  <c r="L7" i="27"/>
  <c r="J16" i="27"/>
  <c r="J19" i="27"/>
  <c r="J23" i="27"/>
  <c r="J26" i="27"/>
  <c r="J30" i="27"/>
  <c r="J34" i="27"/>
  <c r="J38" i="27"/>
  <c r="J40" i="27"/>
  <c r="J42" i="27"/>
  <c r="J44" i="27"/>
  <c r="J48" i="27"/>
  <c r="J50" i="27"/>
  <c r="J52" i="27"/>
  <c r="J55" i="27"/>
  <c r="J57" i="27"/>
  <c r="J59" i="27"/>
  <c r="J61" i="27"/>
  <c r="J63" i="27"/>
  <c r="J65" i="27"/>
  <c r="J67" i="27"/>
  <c r="J69" i="27"/>
  <c r="J71" i="27"/>
  <c r="J75" i="27"/>
  <c r="J78" i="27"/>
  <c r="J80" i="27"/>
  <c r="J84" i="27"/>
  <c r="J85" i="27"/>
  <c r="J87" i="27"/>
  <c r="J89" i="27"/>
  <c r="J91" i="27"/>
  <c r="J93" i="27"/>
  <c r="J95" i="27"/>
  <c r="J97" i="27"/>
  <c r="J100" i="27"/>
  <c r="J102" i="27"/>
  <c r="J104" i="27"/>
  <c r="J106" i="27"/>
  <c r="J108" i="27"/>
  <c r="J110" i="27"/>
  <c r="J113" i="27"/>
  <c r="J115" i="27"/>
  <c r="J117" i="27"/>
  <c r="J120" i="27"/>
  <c r="J122" i="27"/>
  <c r="J124" i="27"/>
  <c r="J126" i="27"/>
  <c r="J128" i="27"/>
  <c r="J130" i="27"/>
  <c r="J132" i="27"/>
  <c r="J134" i="27"/>
  <c r="J136" i="27"/>
  <c r="J138" i="27"/>
  <c r="J140" i="27"/>
  <c r="J142" i="27"/>
  <c r="J144" i="27"/>
  <c r="J146" i="27"/>
  <c r="J148" i="27"/>
  <c r="J150" i="27"/>
  <c r="J152" i="27"/>
  <c r="J155" i="27"/>
  <c r="J157" i="27"/>
  <c r="J160" i="27"/>
  <c r="J162" i="27"/>
  <c r="J158" i="27"/>
  <c r="J165" i="27"/>
  <c r="J167" i="27"/>
  <c r="J169" i="27"/>
  <c r="J171" i="27"/>
  <c r="J173" i="27"/>
  <c r="J175" i="27"/>
  <c r="J177" i="27"/>
  <c r="J179" i="27"/>
  <c r="J181" i="27"/>
  <c r="J183" i="27"/>
  <c r="J185" i="27"/>
  <c r="J187" i="27"/>
  <c r="J189" i="27"/>
  <c r="L17" i="27"/>
  <c r="J17" i="27"/>
  <c r="K17" i="27"/>
  <c r="J22" i="27"/>
  <c r="K22" i="27"/>
  <c r="L22" i="27"/>
  <c r="K76" i="27"/>
  <c r="L76" i="27"/>
  <c r="J76" i="27"/>
  <c r="J46" i="27"/>
  <c r="K46" i="27"/>
  <c r="L46" i="27"/>
  <c r="L119" i="27"/>
  <c r="J119" i="27"/>
  <c r="K119" i="27"/>
  <c r="J111" i="27"/>
  <c r="K111" i="27"/>
  <c r="L111" i="27"/>
  <c r="K31" i="27"/>
  <c r="L31" i="27"/>
  <c r="J31" i="27"/>
  <c r="K81" i="27"/>
  <c r="L81" i="27"/>
  <c r="J81" i="27"/>
  <c r="K28" i="27"/>
  <c r="L28" i="27"/>
  <c r="J28" i="27"/>
  <c r="J29" i="27"/>
  <c r="K29" i="27"/>
  <c r="L29" i="27"/>
  <c r="K13" i="27"/>
  <c r="K8" i="27"/>
  <c r="J5" i="27"/>
  <c r="J4" i="27"/>
  <c r="J214" i="27"/>
  <c r="J213" i="27"/>
  <c r="J212" i="27"/>
  <c r="J211" i="27"/>
  <c r="J210" i="27"/>
  <c r="J209" i="27"/>
  <c r="J208" i="27"/>
  <c r="J207" i="27"/>
  <c r="J206" i="27"/>
  <c r="J205" i="27"/>
  <c r="J204" i="27"/>
  <c r="J203" i="27"/>
  <c r="J202" i="27"/>
  <c r="J201" i="27"/>
  <c r="J200" i="27"/>
  <c r="J199" i="27"/>
  <c r="J198" i="27"/>
  <c r="J197" i="27"/>
  <c r="J196" i="27"/>
  <c r="L195" i="27"/>
  <c r="J12" i="27"/>
  <c r="J11" i="27"/>
  <c r="K195" i="27"/>
  <c r="J190" i="27"/>
  <c r="J18" i="27"/>
  <c r="J21" i="27"/>
  <c r="J25" i="27"/>
  <c r="J27" i="27"/>
  <c r="J32" i="27"/>
  <c r="J37" i="27"/>
  <c r="J39" i="27"/>
  <c r="J41" i="27"/>
  <c r="J43" i="27"/>
  <c r="J45" i="27"/>
  <c r="J49" i="27"/>
  <c r="J51" i="27"/>
  <c r="J53" i="27"/>
  <c r="J56" i="27"/>
  <c r="J58" i="27"/>
  <c r="J60" i="27"/>
  <c r="J62" i="27"/>
  <c r="J64" i="27"/>
  <c r="J66" i="27"/>
  <c r="J68" i="27"/>
  <c r="J70" i="27"/>
  <c r="J72" i="27"/>
  <c r="J77" i="27"/>
  <c r="J79" i="27"/>
  <c r="J83" i="27"/>
  <c r="J82" i="27"/>
  <c r="J86" i="27"/>
  <c r="J88" i="27"/>
  <c r="J90" i="27"/>
  <c r="J92" i="27"/>
  <c r="J94" i="27"/>
  <c r="J96" i="27"/>
  <c r="J99" i="27"/>
  <c r="J101" i="27"/>
  <c r="J103" i="27"/>
  <c r="J105" i="27"/>
  <c r="J107" i="27"/>
  <c r="J109" i="27"/>
  <c r="J112" i="27"/>
  <c r="J114" i="27"/>
  <c r="J116" i="27"/>
  <c r="J118" i="27"/>
  <c r="J121" i="27"/>
  <c r="J123" i="27"/>
  <c r="J125" i="27"/>
  <c r="J127" i="27"/>
  <c r="J129" i="27"/>
  <c r="J131" i="27"/>
  <c r="J133" i="27"/>
  <c r="J135" i="27"/>
  <c r="J137" i="27"/>
  <c r="J139" i="27"/>
  <c r="J141" i="27"/>
  <c r="J143" i="27"/>
  <c r="J145" i="27"/>
  <c r="J147" i="27"/>
  <c r="J149" i="27"/>
  <c r="J151" i="27"/>
  <c r="J153" i="27"/>
  <c r="J156" i="27"/>
  <c r="J159" i="27"/>
  <c r="J161" i="27"/>
  <c r="J163" i="27"/>
  <c r="J164" i="27"/>
  <c r="J166" i="27"/>
  <c r="J168" i="27"/>
  <c r="J170" i="27"/>
  <c r="J172" i="27"/>
  <c r="J174" i="27"/>
  <c r="J176" i="27"/>
  <c r="J178" i="27"/>
  <c r="J180" i="27"/>
  <c r="J182" i="27"/>
  <c r="J184" i="27"/>
  <c r="J186" i="27"/>
  <c r="J188" i="27"/>
  <c r="J73" i="27"/>
  <c r="K73" i="27"/>
  <c r="L73" i="27"/>
  <c r="J20" i="27"/>
  <c r="K20" i="27"/>
  <c r="L20" i="27"/>
  <c r="J74" i="27"/>
  <c r="K74" i="27"/>
  <c r="L74" i="27"/>
  <c r="K24" i="27"/>
  <c r="L24" i="27"/>
  <c r="J24" i="27"/>
  <c r="K35" i="27"/>
  <c r="L35" i="27"/>
  <c r="J35" i="27"/>
  <c r="J36" i="27"/>
  <c r="K36" i="27"/>
  <c r="L36" i="27"/>
  <c r="J33" i="27"/>
  <c r="K33" i="27"/>
  <c r="L33" i="27"/>
  <c r="L98" i="27"/>
  <c r="K98" i="27"/>
  <c r="J98" i="27"/>
  <c r="L47" i="27"/>
  <c r="J47" i="27"/>
  <c r="K47" i="27"/>
  <c r="J154" i="27"/>
  <c r="K154" i="27"/>
  <c r="L154" i="27"/>
  <c r="K54" i="27"/>
  <c r="L54" i="27"/>
  <c r="J54" i="27"/>
  <c r="K15" i="27"/>
  <c r="K10" i="27"/>
  <c r="K7" i="27"/>
  <c r="J195" i="27"/>
  <c r="J194" i="27"/>
  <c r="J193" i="27"/>
  <c r="J15" i="27"/>
  <c r="J14" i="27"/>
  <c r="L13" i="27"/>
  <c r="J10" i="27"/>
  <c r="J9" i="27"/>
  <c r="J7" i="27"/>
  <c r="J6" i="27"/>
  <c r="J192" i="27"/>
  <c r="J191" i="27"/>
  <c r="L8" i="27" l="1"/>
  <c r="K100" i="27"/>
  <c r="L100" i="27" s="1"/>
  <c r="K89" i="27"/>
  <c r="L89" i="27" s="1"/>
  <c r="K25" i="27"/>
  <c r="L25" i="27" s="1"/>
  <c r="K93" i="27"/>
  <c r="L93" i="27" s="1"/>
  <c r="K124" i="27"/>
  <c r="L124" i="27" s="1"/>
  <c r="K55" i="27"/>
  <c r="L55" i="27" s="1"/>
  <c r="K42" i="27"/>
  <c r="L42" i="27" s="1"/>
  <c r="K61" i="27"/>
  <c r="L61" i="27" s="1"/>
  <c r="K94" i="27"/>
  <c r="L94" i="27" s="1"/>
  <c r="K122" i="27"/>
  <c r="L122" i="27" s="1"/>
  <c r="K175" i="27"/>
  <c r="L175" i="27" s="1"/>
  <c r="K103" i="27"/>
  <c r="L103" i="27" s="1"/>
  <c r="K135" i="27"/>
  <c r="L135" i="27" s="1"/>
  <c r="K107" i="27"/>
  <c r="L107" i="27" s="1"/>
  <c r="K65" i="27"/>
  <c r="L65" i="27" s="1"/>
  <c r="K215" i="27"/>
  <c r="L215" i="27" s="1"/>
  <c r="K134" i="27"/>
  <c r="L134" i="27" s="1"/>
  <c r="K187" i="27"/>
  <c r="L187" i="27" s="1"/>
  <c r="K116" i="27"/>
  <c r="L116" i="27" s="1"/>
  <c r="K125" i="27"/>
  <c r="L125" i="27" s="1"/>
  <c r="K188" i="27"/>
  <c r="L188" i="27" s="1"/>
  <c r="K105" i="27"/>
  <c r="L105" i="27" s="1"/>
  <c r="K146" i="27"/>
  <c r="L146" i="27" s="1"/>
  <c r="K39" i="27"/>
  <c r="L39" i="27" s="1"/>
  <c r="K106" i="27"/>
  <c r="L106" i="27" s="1"/>
  <c r="K18" i="27"/>
  <c r="L18" i="27" s="1"/>
  <c r="K85" i="27"/>
  <c r="L85" i="27" s="1"/>
  <c r="K213" i="27"/>
  <c r="L213" i="27" s="1"/>
  <c r="K138" i="27"/>
  <c r="L138" i="27" s="1"/>
  <c r="K43" i="27"/>
  <c r="L43" i="27" s="1"/>
  <c r="K190" i="27"/>
  <c r="L190" i="27" s="1"/>
  <c r="K186" i="27"/>
  <c r="L186" i="27" s="1"/>
  <c r="K157" i="27"/>
  <c r="L157" i="27" s="1"/>
  <c r="K207" i="27"/>
  <c r="L207" i="27" s="1"/>
  <c r="K70" i="27"/>
  <c r="L70" i="27" s="1"/>
  <c r="K147" i="27"/>
  <c r="L147" i="27" s="1"/>
  <c r="K27" i="27"/>
  <c r="L27" i="27" s="1"/>
  <c r="K53" i="27"/>
  <c r="L53" i="27" s="1"/>
  <c r="K126" i="27"/>
  <c r="L126" i="27" s="1"/>
  <c r="K148" i="27"/>
  <c r="L148" i="27" s="1"/>
  <c r="K59" i="27"/>
  <c r="L59" i="27" s="1"/>
  <c r="K151" i="27"/>
  <c r="L151" i="27" s="1"/>
  <c r="K150" i="27"/>
  <c r="L150" i="27" s="1"/>
  <c r="K174" i="27"/>
  <c r="L174" i="27" s="1"/>
  <c r="K99" i="27"/>
  <c r="L99" i="27" s="1"/>
  <c r="K41" i="27"/>
  <c r="L41" i="27" s="1"/>
  <c r="K209" i="27"/>
  <c r="L209" i="27" s="1"/>
  <c r="K200" i="27"/>
  <c r="L200" i="27" s="1"/>
  <c r="K88" i="27"/>
  <c r="L88" i="27" s="1"/>
  <c r="K191" i="27"/>
  <c r="L191" i="27" s="1"/>
  <c r="K5" i="27"/>
  <c r="L5" i="27" s="1"/>
  <c r="K180" i="27"/>
  <c r="L180" i="27" s="1"/>
  <c r="K132" i="27"/>
  <c r="L132" i="27" s="1"/>
  <c r="K131" i="27"/>
  <c r="L131" i="27" s="1"/>
  <c r="K197" i="27"/>
  <c r="L197" i="27" s="1"/>
  <c r="K168" i="27"/>
  <c r="L168" i="27" s="1"/>
  <c r="K167" i="27"/>
  <c r="L167" i="27" s="1"/>
  <c r="K155" i="27"/>
  <c r="L155" i="27" s="1"/>
  <c r="K130" i="27"/>
  <c r="L130" i="27" s="1"/>
  <c r="K152" i="27"/>
  <c r="L152" i="27" s="1"/>
  <c r="K113" i="27"/>
  <c r="L113" i="27" s="1"/>
  <c r="K95" i="27"/>
  <c r="L95" i="27" s="1"/>
  <c r="K145" i="27"/>
  <c r="L145" i="27" s="1"/>
  <c r="K114" i="27"/>
  <c r="L114" i="27" s="1"/>
  <c r="K196" i="27"/>
  <c r="L196" i="27" s="1"/>
  <c r="K214" i="27"/>
  <c r="L214" i="27" s="1"/>
  <c r="K204" i="27"/>
  <c r="L204" i="27" s="1"/>
  <c r="K212" i="27"/>
  <c r="L212" i="27" s="1"/>
  <c r="K193" i="27"/>
  <c r="L193" i="27" s="1"/>
  <c r="K153" i="27"/>
  <c r="L153" i="27" s="1"/>
  <c r="K161" i="27"/>
  <c r="L161" i="27" s="1"/>
  <c r="K177" i="27"/>
  <c r="L177" i="27" s="1"/>
  <c r="K118" i="27"/>
  <c r="L118" i="27" s="1"/>
  <c r="K120" i="27"/>
  <c r="L120" i="27" s="1"/>
  <c r="K133" i="27"/>
  <c r="L133" i="27" s="1"/>
  <c r="K160" i="27"/>
  <c r="L160" i="27" s="1"/>
  <c r="K92" i="27"/>
  <c r="L92" i="27" s="1"/>
  <c r="K45" i="27"/>
  <c r="L45" i="27" s="1"/>
  <c r="K97" i="27"/>
  <c r="L97" i="27" s="1"/>
  <c r="K181" i="27"/>
  <c r="L181" i="27" s="1"/>
  <c r="K203" i="27"/>
  <c r="L203" i="27" s="1"/>
  <c r="K202" i="27"/>
  <c r="L202" i="27" s="1"/>
  <c r="K184" i="27"/>
  <c r="L184" i="27" s="1"/>
  <c r="K169" i="27"/>
  <c r="L169" i="27" s="1"/>
  <c r="K165" i="27"/>
  <c r="L165" i="27" s="1"/>
  <c r="K32" i="27"/>
  <c r="L32" i="27" s="1"/>
  <c r="K170" i="27"/>
  <c r="L170" i="27" s="1"/>
  <c r="K144" i="27"/>
  <c r="L144" i="27" s="1"/>
  <c r="K201" i="27"/>
  <c r="L201" i="27" s="1"/>
  <c r="K163" i="27"/>
  <c r="L163" i="27" s="1"/>
  <c r="K79" i="27"/>
  <c r="L79" i="27" s="1"/>
  <c r="K44" i="27"/>
  <c r="L44" i="27" s="1"/>
  <c r="K159" i="27"/>
  <c r="L159" i="27" s="1"/>
  <c r="K11" i="27"/>
  <c r="L11" i="27" s="1"/>
  <c r="K21" i="27"/>
  <c r="L21" i="27" s="1"/>
  <c r="K9" i="27"/>
  <c r="L9" i="27" s="1"/>
  <c r="K178" i="27"/>
  <c r="L178" i="27" s="1"/>
  <c r="K104" i="27"/>
  <c r="L104" i="27" s="1"/>
  <c r="K121" i="27"/>
  <c r="L121" i="27" s="1"/>
  <c r="K77" i="27"/>
  <c r="L77" i="27" s="1"/>
  <c r="K183" i="27"/>
  <c r="L183" i="27" s="1"/>
  <c r="K6" i="27"/>
  <c r="L6" i="27" s="1"/>
  <c r="K176" i="27"/>
  <c r="L176" i="27" s="1"/>
  <c r="K16" i="27"/>
  <c r="L16" i="27" s="1"/>
  <c r="K211" i="27"/>
  <c r="L211" i="27" s="1"/>
  <c r="K64" i="27"/>
  <c r="L64" i="27" s="1"/>
  <c r="K23" i="27"/>
  <c r="L23" i="27" s="1"/>
  <c r="K194" i="27" l="1"/>
  <c r="L194" i="27" s="1"/>
  <c r="K4" i="27"/>
  <c r="L4" i="27" s="1"/>
  <c r="K171" i="27"/>
  <c r="L171" i="27" s="1"/>
  <c r="K143" i="27"/>
  <c r="L143" i="27" s="1"/>
  <c r="K172" i="27"/>
  <c r="L172" i="27" s="1"/>
  <c r="K166" i="27"/>
  <c r="L166" i="27" s="1"/>
  <c r="K192" i="27"/>
  <c r="L192" i="27" s="1"/>
  <c r="K102" i="27"/>
  <c r="L102" i="27" s="1"/>
  <c r="K80" i="27"/>
  <c r="L80" i="27" s="1"/>
  <c r="K173" i="27"/>
  <c r="L173" i="27" s="1"/>
  <c r="K164" i="27"/>
  <c r="L164" i="27" s="1"/>
  <c r="K109" i="27"/>
  <c r="L109" i="27" s="1"/>
  <c r="K62" i="27"/>
  <c r="L62" i="27" s="1"/>
  <c r="K12" i="27"/>
  <c r="L12" i="27" s="1"/>
  <c r="K38" i="27"/>
  <c r="L38" i="27" s="1"/>
  <c r="K19" i="27"/>
  <c r="L19" i="27" s="1"/>
  <c r="K127" i="27"/>
  <c r="L127" i="27" s="1"/>
  <c r="K68" i="27"/>
  <c r="L68" i="27" s="1"/>
  <c r="K52" i="27"/>
  <c r="L52" i="27" s="1"/>
  <c r="K34" i="27"/>
  <c r="L34" i="27" s="1"/>
  <c r="K185" i="27"/>
  <c r="L185" i="27" s="1"/>
  <c r="K182" i="27"/>
  <c r="L182" i="27" s="1"/>
  <c r="K199" i="27"/>
  <c r="L199" i="27" s="1"/>
  <c r="K198" i="27"/>
  <c r="L198" i="27" s="1"/>
  <c r="K58" i="27"/>
  <c r="L58" i="27" s="1"/>
  <c r="K83" i="27"/>
  <c r="L83" i="27" s="1"/>
  <c r="K96" i="27"/>
  <c r="L96" i="27" s="1"/>
  <c r="K48" i="27"/>
  <c r="L48" i="27" s="1"/>
  <c r="K49" i="27"/>
  <c r="L49" i="27" s="1"/>
  <c r="K56" i="27"/>
  <c r="L56" i="27" s="1"/>
  <c r="K78" i="27"/>
  <c r="L78" i="27" s="1"/>
  <c r="K63" i="27"/>
  <c r="L63" i="27" s="1"/>
  <c r="K205" i="27"/>
  <c r="L205" i="27" s="1"/>
  <c r="K123" i="27"/>
  <c r="L123" i="27" s="1"/>
  <c r="K117" i="27"/>
  <c r="L117" i="27" s="1"/>
  <c r="K87" i="27"/>
  <c r="L87" i="27" s="1"/>
  <c r="K141" i="27"/>
  <c r="L141" i="27" s="1"/>
  <c r="K156" i="27"/>
  <c r="L156" i="27" s="1"/>
  <c r="K208" i="27"/>
  <c r="L208" i="27" s="1"/>
  <c r="K72" i="27"/>
  <c r="L72" i="27" s="1"/>
  <c r="K14" i="27"/>
  <c r="L14" i="27" s="1"/>
  <c r="K128" i="27"/>
  <c r="L128" i="27" s="1"/>
  <c r="K84" i="27"/>
  <c r="L84" i="27" s="1"/>
  <c r="K37" i="27"/>
  <c r="L37" i="27" s="1"/>
  <c r="K162" i="27"/>
  <c r="L162" i="27" s="1"/>
  <c r="K142" i="27"/>
  <c r="L142" i="27" s="1"/>
  <c r="K75" i="27"/>
  <c r="L75" i="27" s="1"/>
  <c r="K86" i="27"/>
  <c r="L86" i="27" s="1"/>
  <c r="K136" i="27"/>
  <c r="L136" i="27" s="1"/>
  <c r="K139" i="27"/>
  <c r="L139" i="27" s="1"/>
  <c r="K115" i="27"/>
  <c r="L115" i="27" s="1"/>
  <c r="K140" i="27"/>
  <c r="L140" i="27" s="1"/>
  <c r="K30" i="27"/>
  <c r="L30" i="27" s="1"/>
  <c r="K110" i="27"/>
  <c r="L110" i="27" s="1"/>
  <c r="K101" i="27"/>
  <c r="L101" i="27" s="1"/>
  <c r="K91" i="27"/>
  <c r="L91" i="27" s="1"/>
  <c r="K90" i="27"/>
  <c r="L90" i="27" s="1"/>
  <c r="K149" i="27"/>
  <c r="L149" i="27" s="1"/>
  <c r="K189" i="27"/>
  <c r="L189" i="27" s="1"/>
  <c r="K51" i="27"/>
  <c r="L51" i="27" s="1"/>
  <c r="K137" i="27"/>
  <c r="L137" i="27" s="1"/>
  <c r="K179" i="27"/>
  <c r="L179" i="27" s="1"/>
  <c r="K206" i="27"/>
  <c r="L206" i="27" s="1"/>
  <c r="K129" i="27"/>
  <c r="L129" i="27" s="1"/>
  <c r="K26" i="27"/>
  <c r="L26" i="27" s="1"/>
  <c r="K210" i="27"/>
  <c r="L210" i="27" s="1"/>
  <c r="K69" i="27"/>
  <c r="L69" i="27" s="1"/>
  <c r="K50" i="27"/>
  <c r="L50" i="27" s="1"/>
  <c r="K40" i="27"/>
  <c r="L40" i="27" s="1"/>
  <c r="K57" i="27"/>
  <c r="L57" i="27" s="1"/>
  <c r="K112" i="27"/>
  <c r="L112" i="27" s="1"/>
  <c r="K60" i="27"/>
  <c r="L60" i="27" s="1"/>
  <c r="K71" i="27"/>
  <c r="L71" i="27" s="1"/>
  <c r="K108" i="27" l="1"/>
  <c r="L108" i="27" s="1"/>
  <c r="K82" i="27"/>
  <c r="L82" i="27" s="1"/>
  <c r="K67" i="27"/>
  <c r="L67" i="27" s="1"/>
  <c r="K66" i="27"/>
  <c r="K158" i="27"/>
  <c r="L158" i="27" s="1"/>
  <c r="M8" i="27"/>
  <c r="M52" i="27" l="1"/>
  <c r="M194" i="27"/>
  <c r="M215" i="27"/>
  <c r="M197" i="27"/>
  <c r="M213" i="27"/>
  <c r="M200" i="27"/>
  <c r="M179" i="27"/>
  <c r="M186" i="27"/>
  <c r="M102" i="27"/>
  <c r="M38" i="27"/>
  <c r="M107" i="27"/>
  <c r="M169" i="27"/>
  <c r="M121" i="27"/>
  <c r="M65" i="27"/>
  <c r="M187" i="27"/>
  <c r="M152" i="27"/>
  <c r="M100" i="27"/>
  <c r="M209" i="27"/>
  <c r="M198" i="27"/>
  <c r="M115" i="27"/>
  <c r="M55" i="27"/>
  <c r="M166" i="27"/>
  <c r="M146" i="27"/>
  <c r="M94" i="27"/>
  <c r="M78" i="27"/>
  <c r="M58" i="27"/>
  <c r="M34" i="27"/>
  <c r="M14" i="27"/>
  <c r="M151" i="27"/>
  <c r="M95" i="27"/>
  <c r="M43" i="27"/>
  <c r="M181" i="27"/>
  <c r="M165" i="27"/>
  <c r="M149" i="27"/>
  <c r="M133" i="27"/>
  <c r="M117" i="27"/>
  <c r="M101" i="27"/>
  <c r="M85" i="27"/>
  <c r="M61" i="27"/>
  <c r="M45" i="27"/>
  <c r="M21" i="27"/>
  <c r="M175" i="27"/>
  <c r="M127" i="27"/>
  <c r="M63" i="27"/>
  <c r="M180" i="27"/>
  <c r="M164" i="27"/>
  <c r="M148" i="27"/>
  <c r="M132" i="27"/>
  <c r="M116" i="27"/>
  <c r="M96" i="27"/>
  <c r="M64" i="27"/>
  <c r="M16" i="27"/>
  <c r="M67" i="27"/>
  <c r="M203" i="27"/>
  <c r="M131" i="27"/>
  <c r="M170" i="27"/>
  <c r="M134" i="27"/>
  <c r="M83" i="27"/>
  <c r="M18" i="27"/>
  <c r="M185" i="27"/>
  <c r="M137" i="27"/>
  <c r="M105" i="27"/>
  <c r="M49" i="27"/>
  <c r="M139" i="27"/>
  <c r="M184" i="27"/>
  <c r="M136" i="27"/>
  <c r="M32" i="27"/>
  <c r="M193" i="27"/>
  <c r="M196" i="27"/>
  <c r="M167" i="27"/>
  <c r="M182" i="27"/>
  <c r="M130" i="27"/>
  <c r="L66" i="27"/>
  <c r="M202" i="27"/>
  <c r="M205" i="27"/>
  <c r="M189" i="27"/>
  <c r="M208" i="27"/>
  <c r="M192" i="27"/>
  <c r="M211" i="27"/>
  <c r="M191" i="27"/>
  <c r="M155" i="27"/>
  <c r="M103" i="27"/>
  <c r="M39" i="27"/>
  <c r="M178" i="27"/>
  <c r="M163" i="27"/>
  <c r="M142" i="27"/>
  <c r="M126" i="27"/>
  <c r="M110" i="27"/>
  <c r="M90" i="27"/>
  <c r="M70" i="27"/>
  <c r="M50" i="27"/>
  <c r="M30" i="27"/>
  <c r="M6" i="27"/>
  <c r="M135" i="27"/>
  <c r="M84" i="27"/>
  <c r="M27" i="27"/>
  <c r="M177" i="27"/>
  <c r="M162" i="27"/>
  <c r="M145" i="27"/>
  <c r="M129" i="27"/>
  <c r="M113" i="27"/>
  <c r="M97" i="27"/>
  <c r="M77" i="27"/>
  <c r="M57" i="27"/>
  <c r="M41" i="27"/>
  <c r="M9" i="27"/>
  <c r="M160" i="27"/>
  <c r="M99" i="27"/>
  <c r="M51" i="27"/>
  <c r="M176" i="27"/>
  <c r="M161" i="27"/>
  <c r="M144" i="27"/>
  <c r="M128" i="27"/>
  <c r="M112" i="27"/>
  <c r="M88" i="27"/>
  <c r="M56" i="27"/>
  <c r="M108" i="27"/>
  <c r="M210" i="27"/>
  <c r="M75" i="27"/>
  <c r="M150" i="27"/>
  <c r="M118" i="27"/>
  <c r="M62" i="27"/>
  <c r="M171" i="27"/>
  <c r="M59" i="27"/>
  <c r="M153" i="27"/>
  <c r="M89" i="27"/>
  <c r="M25" i="27"/>
  <c r="M79" i="27"/>
  <c r="M168" i="27"/>
  <c r="M120" i="27"/>
  <c r="M72" i="27"/>
  <c r="M214" i="27"/>
  <c r="M212" i="27"/>
  <c r="M199" i="27"/>
  <c r="M114" i="27"/>
  <c r="M190" i="27"/>
  <c r="M201" i="27"/>
  <c r="M206" i="27"/>
  <c r="M204" i="27"/>
  <c r="M188" i="27"/>
  <c r="M207" i="27"/>
  <c r="M158" i="27"/>
  <c r="M143" i="27"/>
  <c r="M91" i="27"/>
  <c r="M19" i="27"/>
  <c r="M174" i="27"/>
  <c r="M159" i="27"/>
  <c r="M138" i="27"/>
  <c r="M122" i="27"/>
  <c r="M106" i="27"/>
  <c r="M86" i="27"/>
  <c r="M66" i="27"/>
  <c r="M42" i="27"/>
  <c r="M26" i="27"/>
  <c r="M183" i="27"/>
  <c r="M123" i="27"/>
  <c r="M71" i="27"/>
  <c r="M11" i="27"/>
  <c r="M173" i="27"/>
  <c r="M157" i="27"/>
  <c r="M141" i="27"/>
  <c r="M125" i="27"/>
  <c r="M109" i="27"/>
  <c r="M93" i="27"/>
  <c r="M69" i="27"/>
  <c r="M53" i="27"/>
  <c r="M37" i="27"/>
  <c r="M5" i="27"/>
  <c r="M147" i="27"/>
  <c r="M87" i="27"/>
  <c r="M23" i="27"/>
  <c r="M172" i="27"/>
  <c r="M156" i="27"/>
  <c r="M140" i="27"/>
  <c r="M124" i="27"/>
  <c r="M104" i="27"/>
  <c r="M80" i="27"/>
  <c r="M4" i="27"/>
  <c r="M92" i="27"/>
  <c r="M68" i="27"/>
  <c r="M48" i="27"/>
  <c r="M82" i="27"/>
  <c r="M40" i="27"/>
  <c r="M60" i="27"/>
  <c r="M44" i="27"/>
  <c r="M12" i="27"/>
</calcChain>
</file>

<file path=xl/sharedStrings.xml><?xml version="1.0" encoding="utf-8"?>
<sst xmlns="http://schemas.openxmlformats.org/spreadsheetml/2006/main" count="2339" uniqueCount="860">
  <si>
    <t>Cognome</t>
  </si>
  <si>
    <t>Nome</t>
  </si>
  <si>
    <t>Data di morte</t>
  </si>
  <si>
    <t>Comune di morte</t>
  </si>
  <si>
    <t>Attinenza</t>
  </si>
  <si>
    <t>Professione</t>
  </si>
  <si>
    <t>Benigno</t>
  </si>
  <si>
    <t>17.11.1837</t>
  </si>
  <si>
    <t>Magadino</t>
  </si>
  <si>
    <t>Bellinzona</t>
  </si>
  <si>
    <t>avvocato e notaio</t>
  </si>
  <si>
    <t>24.05.1878</t>
  </si>
  <si>
    <t>03.05.1882</t>
  </si>
  <si>
    <t>Domenico</t>
  </si>
  <si>
    <t>01.02.1770</t>
  </si>
  <si>
    <t>Vairano</t>
  </si>
  <si>
    <t>10.06.1834</t>
  </si>
  <si>
    <t>Locarno</t>
  </si>
  <si>
    <t>mercante e spedizioniere</t>
  </si>
  <si>
    <t>Isidoro</t>
  </si>
  <si>
    <t>20.02.1878</t>
  </si>
  <si>
    <t>Chiasso</t>
  </si>
  <si>
    <t>amministratore e fiduciario</t>
  </si>
  <si>
    <t>Michele</t>
  </si>
  <si>
    <t>Ascona</t>
  </si>
  <si>
    <t>impresario costruttore</t>
  </si>
  <si>
    <t>Antonio</t>
  </si>
  <si>
    <t>08.10.1845</t>
  </si>
  <si>
    <t>Lugano</t>
  </si>
  <si>
    <t>Massagno</t>
  </si>
  <si>
    <t>Cagiallo</t>
  </si>
  <si>
    <t xml:space="preserve">avvocato  </t>
  </si>
  <si>
    <t>09.06.1806</t>
  </si>
  <si>
    <t>Brissago</t>
  </si>
  <si>
    <t>11.08.1871</t>
  </si>
  <si>
    <t>Torino</t>
  </si>
  <si>
    <t>ingegnere</t>
  </si>
  <si>
    <t>18.12.1852</t>
  </si>
  <si>
    <t>22.03.1855</t>
  </si>
  <si>
    <t>20.06.1865</t>
  </si>
  <si>
    <t>Paolo</t>
  </si>
  <si>
    <t>ingegnere rurale</t>
  </si>
  <si>
    <t>Agostino</t>
  </si>
  <si>
    <t>Muzzano</t>
  </si>
  <si>
    <t>Rivera</t>
  </si>
  <si>
    <t>tipografo e sindacalista</t>
  </si>
  <si>
    <t>Benito</t>
  </si>
  <si>
    <t>avvocato</t>
  </si>
  <si>
    <t>Giosia</t>
  </si>
  <si>
    <t>Riva San Vitale</t>
  </si>
  <si>
    <t>05.12.1893</t>
  </si>
  <si>
    <t>Capolago</t>
  </si>
  <si>
    <t>avvocato e notario e funzionario federale</t>
  </si>
  <si>
    <t>05.05.1874</t>
  </si>
  <si>
    <t>Manfredo</t>
  </si>
  <si>
    <t>28.10.1783</t>
  </si>
  <si>
    <t>02.06.1850</t>
  </si>
  <si>
    <t>19.12.1839</t>
  </si>
  <si>
    <t>Sebastiano</t>
  </si>
  <si>
    <t>08.11.1818</t>
  </si>
  <si>
    <t>Mendrisio</t>
  </si>
  <si>
    <t>imgegnere</t>
  </si>
  <si>
    <t>19.05.1849</t>
  </si>
  <si>
    <t>Manuele</t>
  </si>
  <si>
    <t>Balerna</t>
  </si>
  <si>
    <t>Novaggio</t>
  </si>
  <si>
    <t>Rossano</t>
  </si>
  <si>
    <t>Melano</t>
  </si>
  <si>
    <t>Fulvio</t>
  </si>
  <si>
    <t>25.01.1892</t>
  </si>
  <si>
    <t>Olivone</t>
  </si>
  <si>
    <t>Cadempino</t>
  </si>
  <si>
    <t>docente e giornalista</t>
  </si>
  <si>
    <t>Luigi</t>
  </si>
  <si>
    <t>24.12.1813</t>
  </si>
  <si>
    <t>27.01.1877</t>
  </si>
  <si>
    <t>Castro</t>
  </si>
  <si>
    <t>10.05.1856</t>
  </si>
  <si>
    <t>24.04.1862</t>
  </si>
  <si>
    <t>31.03.1845</t>
  </si>
  <si>
    <t>ragioniere</t>
  </si>
  <si>
    <t>26.04.1890</t>
  </si>
  <si>
    <t>Angelo</t>
  </si>
  <si>
    <t>15.10.1870</t>
  </si>
  <si>
    <t>Filippo</t>
  </si>
  <si>
    <t>23.03.1839</t>
  </si>
  <si>
    <t>05.02.1877</t>
  </si>
  <si>
    <t>Giovanni Battista</t>
  </si>
  <si>
    <t>26.11.1769</t>
  </si>
  <si>
    <t>23.03.1841</t>
  </si>
  <si>
    <t>Milano</t>
  </si>
  <si>
    <t>Achille</t>
  </si>
  <si>
    <t>15.08.1845</t>
  </si>
  <si>
    <t>Marco</t>
  </si>
  <si>
    <t>Gordola</t>
  </si>
  <si>
    <t>Bernardo</t>
  </si>
  <si>
    <t>29.03.1823</t>
  </si>
  <si>
    <t>Arosio</t>
  </si>
  <si>
    <t>medico e notaio</t>
  </si>
  <si>
    <t>11.05.1807</t>
  </si>
  <si>
    <t>12.05.1813</t>
  </si>
  <si>
    <t>Emilio</t>
  </si>
  <si>
    <t>31.12.1870</t>
  </si>
  <si>
    <t>Bruzella</t>
  </si>
  <si>
    <t>avvocato e giornalista</t>
  </si>
  <si>
    <t>Giuseppe</t>
  </si>
  <si>
    <t>Andrea</t>
  </si>
  <si>
    <t>05.10.1754</t>
  </si>
  <si>
    <t>28.12.1823</t>
  </si>
  <si>
    <t>02.03.1815</t>
  </si>
  <si>
    <t>Cadenazzo</t>
  </si>
  <si>
    <t>14.05.1763</t>
  </si>
  <si>
    <t>23.10.1825</t>
  </si>
  <si>
    <t>12.05.1809</t>
  </si>
  <si>
    <t>12.05.1811</t>
  </si>
  <si>
    <t>Carlo</t>
  </si>
  <si>
    <t>16.06.1790</t>
  </si>
  <si>
    <t>22.09.1846</t>
  </si>
  <si>
    <t>23.10.1830</t>
  </si>
  <si>
    <t>Carlo Francesco</t>
  </si>
  <si>
    <t>Airolo</t>
  </si>
  <si>
    <t>Guglielmo</t>
  </si>
  <si>
    <t>02.05.1886</t>
  </si>
  <si>
    <t>Tenero-Contra</t>
  </si>
  <si>
    <t>Contra</t>
  </si>
  <si>
    <t>sindacalista e giornalista</t>
  </si>
  <si>
    <t>Giorgio</t>
  </si>
  <si>
    <t>23.10.1847</t>
  </si>
  <si>
    <t>Carona</t>
  </si>
  <si>
    <t>01.02.1884</t>
  </si>
  <si>
    <t>19.02.1893</t>
  </si>
  <si>
    <t>24.05.1835</t>
  </si>
  <si>
    <t>Melide</t>
  </si>
  <si>
    <t>14.03.1885</t>
  </si>
  <si>
    <t>Pietro</t>
  </si>
  <si>
    <t>21.03.1770</t>
  </si>
  <si>
    <t>16.07.1840</t>
  </si>
  <si>
    <t>Morbio Inferiore</t>
  </si>
  <si>
    <t>Cristoforo</t>
  </si>
  <si>
    <t>13.05.1823</t>
  </si>
  <si>
    <t>14.05.1898</t>
  </si>
  <si>
    <t>Vira Gambarogno</t>
  </si>
  <si>
    <t xml:space="preserve">medico </t>
  </si>
  <si>
    <t>06.05.1871</t>
  </si>
  <si>
    <t>21.05.1875</t>
  </si>
  <si>
    <t>24.05.1866</t>
  </si>
  <si>
    <t>Sonogno</t>
  </si>
  <si>
    <t>Muralto</t>
  </si>
  <si>
    <t>Bixio</t>
  </si>
  <si>
    <t>Ambrì</t>
  </si>
  <si>
    <t>Faido</t>
  </si>
  <si>
    <t>Enrico</t>
  </si>
  <si>
    <t>19.06.1889</t>
  </si>
  <si>
    <t>Nello</t>
  </si>
  <si>
    <t>Quinto</t>
  </si>
  <si>
    <t>Berna</t>
  </si>
  <si>
    <t>28.07.1778</t>
  </si>
  <si>
    <t>12.12.1867</t>
  </si>
  <si>
    <t>Leontica</t>
  </si>
  <si>
    <t>commerciante e banchiere</t>
  </si>
  <si>
    <t>04.05.1847</t>
  </si>
  <si>
    <t>Plinio</t>
  </si>
  <si>
    <t>Biasca</t>
  </si>
  <si>
    <t>San Nazzaro</t>
  </si>
  <si>
    <t>Osco</t>
  </si>
  <si>
    <t>10.08.1851</t>
  </si>
  <si>
    <t>05.12.1890</t>
  </si>
  <si>
    <t>29.04.1892</t>
  </si>
  <si>
    <t>20.01.1821</t>
  </si>
  <si>
    <t>Bodio</t>
  </si>
  <si>
    <t>medico</t>
  </si>
  <si>
    <t>11.05.1858</t>
  </si>
  <si>
    <t>Flavio</t>
  </si>
  <si>
    <t>Prato-Sornico</t>
  </si>
  <si>
    <t>Curzio</t>
  </si>
  <si>
    <t>15.04.1847</t>
  </si>
  <si>
    <t>Cureglia</t>
  </si>
  <si>
    <t>Pambio</t>
  </si>
  <si>
    <t>Giovan Pietro</t>
  </si>
  <si>
    <t>20.11.1820</t>
  </si>
  <si>
    <t>colonnello</t>
  </si>
  <si>
    <t>09.06.1817</t>
  </si>
  <si>
    <t>Vincenzo</t>
  </si>
  <si>
    <t>20.02.1763</t>
  </si>
  <si>
    <t>06.04.1849</t>
  </si>
  <si>
    <t>sacerdote</t>
  </si>
  <si>
    <t>22.05.1803</t>
  </si>
  <si>
    <t>18.07.1829</t>
  </si>
  <si>
    <t>Preonzo</t>
  </si>
  <si>
    <t>14.09.1813</t>
  </si>
  <si>
    <t>New Orleans</t>
  </si>
  <si>
    <t>20.02.1890</t>
  </si>
  <si>
    <t>Astano</t>
  </si>
  <si>
    <t>04.05.1848</t>
  </si>
  <si>
    <t>09.05.1868</t>
  </si>
  <si>
    <t>Gaetano</t>
  </si>
  <si>
    <t>01.08.1874</t>
  </si>
  <si>
    <t>Gentilino</t>
  </si>
  <si>
    <t>ingegnere agronomo</t>
  </si>
  <si>
    <t>24.07.1791</t>
  </si>
  <si>
    <t>05.01.1861</t>
  </si>
  <si>
    <t>avvocato e uomo d'affari</t>
  </si>
  <si>
    <t>03.05.1836</t>
  </si>
  <si>
    <t>16.06.1851</t>
  </si>
  <si>
    <t>Carlo Antonio</t>
  </si>
  <si>
    <t>16.09.1810</t>
  </si>
  <si>
    <t>04.12.1881</t>
  </si>
  <si>
    <t>funzionario dello Stato</t>
  </si>
  <si>
    <t>11.05.1865</t>
  </si>
  <si>
    <t>26.10.1883</t>
  </si>
  <si>
    <t>Lione</t>
  </si>
  <si>
    <t>Bedretto</t>
  </si>
  <si>
    <t>ingegnere civile</t>
  </si>
  <si>
    <t>28.11.1835</t>
  </si>
  <si>
    <t>01.06.1831</t>
  </si>
  <si>
    <t>28.11.1829</t>
  </si>
  <si>
    <t>16.05.1877</t>
  </si>
  <si>
    <t>17.04.1866</t>
  </si>
  <si>
    <t>Stefano</t>
  </si>
  <si>
    <t>23.10.1796</t>
  </si>
  <si>
    <t>19.07.1857</t>
  </si>
  <si>
    <t>insegnante</t>
  </si>
  <si>
    <t>02.05.1837</t>
  </si>
  <si>
    <t>15.05.1845</t>
  </si>
  <si>
    <t>12.03.1758</t>
  </si>
  <si>
    <t>Cevio</t>
  </si>
  <si>
    <t>03.09.1817</t>
  </si>
  <si>
    <t>09.05.1805</t>
  </si>
  <si>
    <t>12.11.1759</t>
  </si>
  <si>
    <t>21.01.1829</t>
  </si>
  <si>
    <t>Alfredo</t>
  </si>
  <si>
    <t>14.10.1883</t>
  </si>
  <si>
    <t>Mauriac (Alvernia)</t>
  </si>
  <si>
    <t>Losanna</t>
  </si>
  <si>
    <t>Tesserete</t>
  </si>
  <si>
    <t>medico-chirurgo</t>
  </si>
  <si>
    <t>08.08.1848</t>
  </si>
  <si>
    <t>Daro (Bellinzona)</t>
  </si>
  <si>
    <t>24.04.1883</t>
  </si>
  <si>
    <t>Bioggio</t>
  </si>
  <si>
    <t>Brenno</t>
  </si>
  <si>
    <t>25.07.1791</t>
  </si>
  <si>
    <t>05.02.1856</t>
  </si>
  <si>
    <t>Evaristo</t>
  </si>
  <si>
    <t>26.10.1867</t>
  </si>
  <si>
    <t>Russo</t>
  </si>
  <si>
    <t>Gresso</t>
  </si>
  <si>
    <t>Gabriele</t>
  </si>
  <si>
    <t>Claudio</t>
  </si>
  <si>
    <t>Giornico</t>
  </si>
  <si>
    <t>economista</t>
  </si>
  <si>
    <t>Federico</t>
  </si>
  <si>
    <t>Camorino</t>
  </si>
  <si>
    <t>agricoltore e sindacalista</t>
  </si>
  <si>
    <t>Felice</t>
  </si>
  <si>
    <t>05.05.1829</t>
  </si>
  <si>
    <t>14.08.1898</t>
  </si>
  <si>
    <t>Comprovasco</t>
  </si>
  <si>
    <t>Ferdinando</t>
  </si>
  <si>
    <t>19.08.1837</t>
  </si>
  <si>
    <t>Lottigna</t>
  </si>
  <si>
    <t xml:space="preserve">Giovanni </t>
  </si>
  <si>
    <t>16.06.1842</t>
  </si>
  <si>
    <t>Giacomo Francesco</t>
  </si>
  <si>
    <t>10.03.1817</t>
  </si>
  <si>
    <t>15.08.1881</t>
  </si>
  <si>
    <t>Norman</t>
  </si>
  <si>
    <t>consulente in comunicazione</t>
  </si>
  <si>
    <t>Severino</t>
  </si>
  <si>
    <t>24.06.1816</t>
  </si>
  <si>
    <t>20.04.1871</t>
  </si>
  <si>
    <t>05.05.1851</t>
  </si>
  <si>
    <t>Adolfo</t>
  </si>
  <si>
    <t>27.08.1896</t>
  </si>
  <si>
    <t>Bosco Gurin</t>
  </si>
  <si>
    <t>fiduciario commerciale</t>
  </si>
  <si>
    <t>Giovanni</t>
  </si>
  <si>
    <t>22.03.1806</t>
  </si>
  <si>
    <t>Bellizona</t>
  </si>
  <si>
    <t>26.07.1877</t>
  </si>
  <si>
    <t>Arturo</t>
  </si>
  <si>
    <t>Coglio</t>
  </si>
  <si>
    <t>28.01.1814</t>
  </si>
  <si>
    <t>26.01.1875</t>
  </si>
  <si>
    <t>naturalista</t>
  </si>
  <si>
    <t>06.05.1845</t>
  </si>
  <si>
    <t>08.06.1852</t>
  </si>
  <si>
    <t>09.05.1860</t>
  </si>
  <si>
    <t>Alberto</t>
  </si>
  <si>
    <t>Oggio (Lopagno)</t>
  </si>
  <si>
    <t>Seravezza (Lucca)</t>
  </si>
  <si>
    <t>Giuseppe Filippo</t>
  </si>
  <si>
    <t>08.10.1800</t>
  </si>
  <si>
    <t>03.07.1873</t>
  </si>
  <si>
    <t>Vittorino</t>
  </si>
  <si>
    <t>08.11.1833</t>
  </si>
  <si>
    <t>insegnante e giornalista</t>
  </si>
  <si>
    <t>29.04.1873</t>
  </si>
  <si>
    <t>Giacomo Angelo</t>
  </si>
  <si>
    <t>01.10.1784</t>
  </si>
  <si>
    <t>Bignasco</t>
  </si>
  <si>
    <t>30.10.1850</t>
  </si>
  <si>
    <t>15.05.1839</t>
  </si>
  <si>
    <t>22.05.1804</t>
  </si>
  <si>
    <t>30.04.1865</t>
  </si>
  <si>
    <t>10.10.1849</t>
  </si>
  <si>
    <t>Ambrogio</t>
  </si>
  <si>
    <t>28.01.1839</t>
  </si>
  <si>
    <t>avvocato e notaio, comandante delle truppe ticinesi</t>
  </si>
  <si>
    <t>Giacomo</t>
  </si>
  <si>
    <t>23.02.1795</t>
  </si>
  <si>
    <t>24.05.1862</t>
  </si>
  <si>
    <t>14.10.1817</t>
  </si>
  <si>
    <t>Massimiliano</t>
  </si>
  <si>
    <t>31.05.1821</t>
  </si>
  <si>
    <t>20.10.1894</t>
  </si>
  <si>
    <t>21.06.1775</t>
  </si>
  <si>
    <t>23.04.1835</t>
  </si>
  <si>
    <t>Castel San Pietro</t>
  </si>
  <si>
    <t>15.01.1877</t>
  </si>
  <si>
    <t>08.05.1867</t>
  </si>
  <si>
    <t>Damiano</t>
  </si>
  <si>
    <t>01.09.1817</t>
  </si>
  <si>
    <t>11.10.1878</t>
  </si>
  <si>
    <t>22.04.1863</t>
  </si>
  <si>
    <t>10.09.1791</t>
  </si>
  <si>
    <t>11.02.1864</t>
  </si>
  <si>
    <t>12.01.1827</t>
  </si>
  <si>
    <t>08.05.1835</t>
  </si>
  <si>
    <t>Angiolo</t>
  </si>
  <si>
    <t>03.04.1890</t>
  </si>
  <si>
    <t>07.02.1872</t>
  </si>
  <si>
    <t>Dongio</t>
  </si>
  <si>
    <t>Lucerna</t>
  </si>
  <si>
    <t>Marolta</t>
  </si>
  <si>
    <t>Dick</t>
  </si>
  <si>
    <t>Gioachino</t>
  </si>
  <si>
    <t>03.09.1783</t>
  </si>
  <si>
    <t>Sant'Abbondio</t>
  </si>
  <si>
    <t>Marina</t>
  </si>
  <si>
    <t>Pregassona</t>
  </si>
  <si>
    <t>avvocata e notaia</t>
  </si>
  <si>
    <t>Cesare</t>
  </si>
  <si>
    <t>20.06.1889</t>
  </si>
  <si>
    <t>Verscio</t>
  </si>
  <si>
    <t>Francesco</t>
  </si>
  <si>
    <t>04.08.1762</t>
  </si>
  <si>
    <t>03.12.1840</t>
  </si>
  <si>
    <t>Piazzogna</t>
  </si>
  <si>
    <t>architetto e ingegnere</t>
  </si>
  <si>
    <t>Corrado</t>
  </si>
  <si>
    <t>26.11.1792</t>
  </si>
  <si>
    <t>01.04.1864</t>
  </si>
  <si>
    <t>Giuseppe Antonio</t>
  </si>
  <si>
    <t>17.10.1789</t>
  </si>
  <si>
    <t>22.11.1857</t>
  </si>
  <si>
    <t>18.06.1793</t>
  </si>
  <si>
    <t>Como</t>
  </si>
  <si>
    <t>19.09.1781</t>
  </si>
  <si>
    <t>14.05.1859</t>
  </si>
  <si>
    <t>Fedele</t>
  </si>
  <si>
    <t>19.11.1856</t>
  </si>
  <si>
    <t>07.09.1892</t>
  </si>
  <si>
    <t>05.02.1809</t>
  </si>
  <si>
    <t>12.02.1874</t>
  </si>
  <si>
    <t>07.05.1861</t>
  </si>
  <si>
    <t>08.03.1782</t>
  </si>
  <si>
    <t>09.04.1874</t>
  </si>
  <si>
    <t>23.01.1823</t>
  </si>
  <si>
    <t>16.11.1867</t>
  </si>
  <si>
    <t>Orselina</t>
  </si>
  <si>
    <t>possidente e ingegnere</t>
  </si>
  <si>
    <t>24.11.1854</t>
  </si>
  <si>
    <t>Gian Gaspare</t>
  </si>
  <si>
    <t>11.05.1800</t>
  </si>
  <si>
    <t>29.10.1856</t>
  </si>
  <si>
    <t>Camillo</t>
  </si>
  <si>
    <t>16.02.1876</t>
  </si>
  <si>
    <t>Giubiasco</t>
  </si>
  <si>
    <t>impiegato postale</t>
  </si>
  <si>
    <t>Giovanni Stefano</t>
  </si>
  <si>
    <t>24.06.1855</t>
  </si>
  <si>
    <t>Claro</t>
  </si>
  <si>
    <t>01.10.1837</t>
  </si>
  <si>
    <t>Peccia</t>
  </si>
  <si>
    <t>01.03.1897</t>
  </si>
  <si>
    <t>impiegato cantonale e federale</t>
  </si>
  <si>
    <t>06.05.1870</t>
  </si>
  <si>
    <t>Cerentino</t>
  </si>
  <si>
    <t>25.11.1815</t>
  </si>
  <si>
    <t>05.03.1859</t>
  </si>
  <si>
    <t>13.06.1855</t>
  </si>
  <si>
    <t>04.12.1857</t>
  </si>
  <si>
    <t>Martino</t>
  </si>
  <si>
    <t>28.02.1843</t>
  </si>
  <si>
    <t>08.07.1877</t>
  </si>
  <si>
    <t>07.07.1836</t>
  </si>
  <si>
    <t>07.12.1894</t>
  </si>
  <si>
    <t>Stabio</t>
  </si>
  <si>
    <t xml:space="preserve">sindacalista  </t>
  </si>
  <si>
    <t>Piero</t>
  </si>
  <si>
    <t>Ponte Tresa</t>
  </si>
  <si>
    <t>giornalista</t>
  </si>
  <si>
    <t>19.03.1794</t>
  </si>
  <si>
    <t>07.07.1869</t>
  </si>
  <si>
    <t>23.09.1855</t>
  </si>
  <si>
    <t>Patrizia</t>
  </si>
  <si>
    <t>19.09.1810</t>
  </si>
  <si>
    <t>14.02.1867</t>
  </si>
  <si>
    <t>appaltatore</t>
  </si>
  <si>
    <t>03.05.1853</t>
  </si>
  <si>
    <t>20.03.1809</t>
  </si>
  <si>
    <t>31.07.1867</t>
  </si>
  <si>
    <t>13.12.1786</t>
  </si>
  <si>
    <t>29.06.1845</t>
  </si>
  <si>
    <t>ispettore e istruttore militare</t>
  </si>
  <si>
    <t>04.10.1808</t>
  </si>
  <si>
    <t>Giovanni Battista Jr.</t>
  </si>
  <si>
    <t>03.11.1882</t>
  </si>
  <si>
    <t>Roma</t>
  </si>
  <si>
    <t>11.01.1842</t>
  </si>
  <si>
    <t>09.09.1813</t>
  </si>
  <si>
    <t>01.06.1887</t>
  </si>
  <si>
    <t>05.06.1863</t>
  </si>
  <si>
    <t>Giulio</t>
  </si>
  <si>
    <t>22.10.1766</t>
  </si>
  <si>
    <t>22.04.1843</t>
  </si>
  <si>
    <t>23.12.1839</t>
  </si>
  <si>
    <t>Breganzona</t>
  </si>
  <si>
    <t>01.09.1845</t>
  </si>
  <si>
    <t xml:space="preserve">commerciante </t>
  </si>
  <si>
    <t>08.06.1827</t>
  </si>
  <si>
    <t>28.12.1828</t>
  </si>
  <si>
    <t>02.04.1889</t>
  </si>
  <si>
    <t>Mansueto</t>
  </si>
  <si>
    <t>09.03.1874</t>
  </si>
  <si>
    <t>Broglio</t>
  </si>
  <si>
    <t>ingegnere e ispettore forestale</t>
  </si>
  <si>
    <t>Maastricht (Olanda)</t>
  </si>
  <si>
    <t>19.01.1777</t>
  </si>
  <si>
    <t>30.08.1839</t>
  </si>
  <si>
    <t>Magliaso</t>
  </si>
  <si>
    <t>06.11.1774</t>
  </si>
  <si>
    <t>Cadro</t>
  </si>
  <si>
    <t>30.11.1846</t>
  </si>
  <si>
    <t>13.05.1790</t>
  </si>
  <si>
    <t>04.06.1850</t>
  </si>
  <si>
    <t>01.04.1838</t>
  </si>
  <si>
    <t>Vira</t>
  </si>
  <si>
    <t>Gioachimo</t>
  </si>
  <si>
    <t>07.09.1836</t>
  </si>
  <si>
    <t>10.04.1899</t>
  </si>
  <si>
    <t>Renzo</t>
  </si>
  <si>
    <t>Argante</t>
  </si>
  <si>
    <t>Lumino</t>
  </si>
  <si>
    <t>Gerolamo</t>
  </si>
  <si>
    <t>06.10.1833</t>
  </si>
  <si>
    <t>06.12.1894</t>
  </si>
  <si>
    <t>02.05.1876</t>
  </si>
  <si>
    <t>18.07.1773</t>
  </si>
  <si>
    <t>29.09.1834</t>
  </si>
  <si>
    <t xml:space="preserve">possidente   </t>
  </si>
  <si>
    <t>25.07.1800</t>
  </si>
  <si>
    <t>20.10.1847</t>
  </si>
  <si>
    <t>26.02.1809</t>
  </si>
  <si>
    <t>17.04.1890</t>
  </si>
  <si>
    <t>Ermenegildo</t>
  </si>
  <si>
    <t>27.11.1827</t>
  </si>
  <si>
    <t>Sessa</t>
  </si>
  <si>
    <t>05.05.1869</t>
  </si>
  <si>
    <t>01.12.1861</t>
  </si>
  <si>
    <t>Castelrotto</t>
  </si>
  <si>
    <t>21.06.1864</t>
  </si>
  <si>
    <t>11.09.1890</t>
  </si>
  <si>
    <t>Raimondo</t>
  </si>
  <si>
    <t>10.02.1870</t>
  </si>
  <si>
    <t>Arzo</t>
  </si>
  <si>
    <t>avvocato e insegnante</t>
  </si>
  <si>
    <t>Rinaldo</t>
  </si>
  <si>
    <t>25.03.1845</t>
  </si>
  <si>
    <t>La Chaux-de-Fonds</t>
  </si>
  <si>
    <t>Alessandro</t>
  </si>
  <si>
    <t>29.06.1787</t>
  </si>
  <si>
    <t>04.09.1836</t>
  </si>
  <si>
    <t>Franchino</t>
  </si>
  <si>
    <t>30.03.1786</t>
  </si>
  <si>
    <t>29.06.1854</t>
  </si>
  <si>
    <t>Lugano e Bioggio</t>
  </si>
  <si>
    <t>colonnello e direttore delle poste</t>
  </si>
  <si>
    <t>Giovanni Antonio</t>
  </si>
  <si>
    <t>19.03.1853</t>
  </si>
  <si>
    <t>Loco</t>
  </si>
  <si>
    <t>08.05.1838</t>
  </si>
  <si>
    <t>08.03.1836</t>
  </si>
  <si>
    <t>23.07.1810</t>
  </si>
  <si>
    <t>02.02.1880</t>
  </si>
  <si>
    <t>16.05.1848</t>
  </si>
  <si>
    <t>Vitale</t>
  </si>
  <si>
    <t>18.01.1862</t>
  </si>
  <si>
    <t>17.11.1844</t>
  </si>
  <si>
    <t>17.06.1749</t>
  </si>
  <si>
    <t>Saragozza (Spagna)</t>
  </si>
  <si>
    <t>02.06.1817</t>
  </si>
  <si>
    <t>ufficiale, ex prefetto</t>
  </si>
  <si>
    <t>Giuseppe Carlo</t>
  </si>
  <si>
    <t>29.07.1797</t>
  </si>
  <si>
    <t>26.12.1877</t>
  </si>
  <si>
    <t>Rodolfo</t>
  </si>
  <si>
    <t>23.10.1802</t>
  </si>
  <si>
    <t>06.02.1874</t>
  </si>
  <si>
    <t>03.05.1826</t>
  </si>
  <si>
    <t>possidente</t>
  </si>
  <si>
    <t>Laura</t>
  </si>
  <si>
    <t>07.05.1850</t>
  </si>
  <si>
    <t>Ugo</t>
  </si>
  <si>
    <t>Lorenzo</t>
  </si>
  <si>
    <t>Casima</t>
  </si>
  <si>
    <t>08.03.1854</t>
  </si>
  <si>
    <t>08.03.1849</t>
  </si>
  <si>
    <t>02.02.1857</t>
  </si>
  <si>
    <t>Neggio</t>
  </si>
  <si>
    <t>Mario</t>
  </si>
  <si>
    <t>Angelo Maria</t>
  </si>
  <si>
    <t>10.08.1768</t>
  </si>
  <si>
    <t>14.01.1815</t>
  </si>
  <si>
    <t>21.09.1803</t>
  </si>
  <si>
    <t>25.03.1874</t>
  </si>
  <si>
    <t>Bellano (Como)</t>
  </si>
  <si>
    <t>Tito</t>
  </si>
  <si>
    <t>avvocato e notaio, finanziere</t>
  </si>
  <si>
    <t>30.11.1825</t>
  </si>
  <si>
    <t>Bedano</t>
  </si>
  <si>
    <t>Carlo Ambrogio</t>
  </si>
  <si>
    <t>13.07.1798</t>
  </si>
  <si>
    <t>16.04.1850</t>
  </si>
  <si>
    <t>Cresciano</t>
  </si>
  <si>
    <t>Bartolomeo</t>
  </si>
  <si>
    <t>24.12.1818</t>
  </si>
  <si>
    <t>11.01.1886</t>
  </si>
  <si>
    <t>Fabio</t>
  </si>
  <si>
    <t>10.06.1867</t>
  </si>
  <si>
    <t>05.05.1846</t>
  </si>
  <si>
    <t>Natale</t>
  </si>
  <si>
    <t>19.03.1809</t>
  </si>
  <si>
    <t>17.09.1895</t>
  </si>
  <si>
    <t>Agno</t>
  </si>
  <si>
    <t>Christian</t>
  </si>
  <si>
    <t>Giovan Battista</t>
  </si>
  <si>
    <t>27.05.1843</t>
  </si>
  <si>
    <t>10.04.1829</t>
  </si>
  <si>
    <t>Viganello</t>
  </si>
  <si>
    <t>Francesco Antonio</t>
  </si>
  <si>
    <t>11.10.1758</t>
  </si>
  <si>
    <t>24.01.1818</t>
  </si>
  <si>
    <t>Osogna</t>
  </si>
  <si>
    <t>06.06.1815</t>
  </si>
  <si>
    <t>Franco</t>
  </si>
  <si>
    <t>Chironico</t>
  </si>
  <si>
    <t>Gottardo</t>
  </si>
  <si>
    <t>05.04.1746</t>
  </si>
  <si>
    <t>Tegna</t>
  </si>
  <si>
    <t>06.03.1815</t>
  </si>
  <si>
    <t>31.07.1831</t>
  </si>
  <si>
    <t>29.09.1865</t>
  </si>
  <si>
    <t>Borella</t>
  </si>
  <si>
    <t>Gabuzzi</t>
  </si>
  <si>
    <t>Donini</t>
  </si>
  <si>
    <t>Casella</t>
  </si>
  <si>
    <t>Colombi</t>
  </si>
  <si>
    <t>Pagnamenta</t>
  </si>
  <si>
    <t>Simen</t>
  </si>
  <si>
    <t>Battaglini</t>
  </si>
  <si>
    <t>Garbani-Nerini</t>
  </si>
  <si>
    <t>Bossi</t>
  </si>
  <si>
    <t>Rossi</t>
  </si>
  <si>
    <t>Martinoli</t>
  </si>
  <si>
    <t>Maggini</t>
  </si>
  <si>
    <t>Canevascini</t>
  </si>
  <si>
    <t>Cattori</t>
  </si>
  <si>
    <t>Mazza</t>
  </si>
  <si>
    <t>Gobbi</t>
  </si>
  <si>
    <t>Zali</t>
  </si>
  <si>
    <t>Beltraminelli</t>
  </si>
  <si>
    <t>Bertoli</t>
  </si>
  <si>
    <t>Vitta</t>
  </si>
  <si>
    <t>Borradori</t>
  </si>
  <si>
    <t>Sadis</t>
  </si>
  <si>
    <t>Domicilio</t>
  </si>
  <si>
    <t>Chioggia (I)</t>
  </si>
  <si>
    <t>Passo del San Gottardo</t>
  </si>
  <si>
    <t>Rusconi</t>
  </si>
  <si>
    <t>Maggi</t>
  </si>
  <si>
    <t>Zurini</t>
  </si>
  <si>
    <t>Caglioni</t>
  </si>
  <si>
    <t>Reali</t>
  </si>
  <si>
    <t>24.05.1803</t>
  </si>
  <si>
    <t>Franzoni</t>
  </si>
  <si>
    <t>Frasca</t>
  </si>
  <si>
    <t>Stoppani</t>
  </si>
  <si>
    <t>Dalberti</t>
  </si>
  <si>
    <t>Quadri</t>
  </si>
  <si>
    <t>Castelletto sopra Ticino (Piemonte)</t>
  </si>
  <si>
    <t>Boschetti</t>
  </si>
  <si>
    <t>Antognini</t>
  </si>
  <si>
    <t>Zeglio</t>
  </si>
  <si>
    <t>Riva</t>
  </si>
  <si>
    <t>Cadro (poi anche di Lugano)</t>
  </si>
  <si>
    <t>03.03.1815</t>
  </si>
  <si>
    <t>Sacchi</t>
  </si>
  <si>
    <t>Pocobelli</t>
  </si>
  <si>
    <t>Camossi</t>
  </si>
  <si>
    <t>Lotti</t>
  </si>
  <si>
    <t>12.03.1818</t>
  </si>
  <si>
    <t>22.04.1836</t>
  </si>
  <si>
    <t>-</t>
  </si>
  <si>
    <t>Luvini</t>
  </si>
  <si>
    <t>10.01.1821</t>
  </si>
  <si>
    <t>27.05.1824</t>
  </si>
  <si>
    <t>Giovanni Battista [Sr.]</t>
  </si>
  <si>
    <t>Meschini</t>
  </si>
  <si>
    <t>Pioda</t>
  </si>
  <si>
    <t>24.11.1825</t>
  </si>
  <si>
    <t>Breganzona [?]</t>
  </si>
  <si>
    <t>Polari</t>
  </si>
  <si>
    <t>Molo</t>
  </si>
  <si>
    <t>Nessi</t>
  </si>
  <si>
    <t>Franchini</t>
  </si>
  <si>
    <t>Lepori</t>
  </si>
  <si>
    <t>Rusca</t>
  </si>
  <si>
    <t>Galli</t>
  </si>
  <si>
    <t>Franscini</t>
  </si>
  <si>
    <t>Giuseppe G. B.</t>
  </si>
  <si>
    <t>Serocca [d'Agno]</t>
  </si>
  <si>
    <t>Prato (Leventina)</t>
  </si>
  <si>
    <t>Leontica (Comprovasco)</t>
  </si>
  <si>
    <t>Stato di Victoria, Australia</t>
  </si>
  <si>
    <t xml:space="preserve"> San Bernardino (Mesocco)</t>
  </si>
  <si>
    <t>Cattaneo</t>
  </si>
  <si>
    <t>25.05.1839</t>
  </si>
  <si>
    <t>20.12.1839</t>
  </si>
  <si>
    <t>Ranzo (Sant'Abbondio)</t>
  </si>
  <si>
    <t>12.01.1842</t>
  </si>
  <si>
    <t>09.05.1837</t>
  </si>
  <si>
    <t>Fogliardi</t>
  </si>
  <si>
    <t>studi commerciali e di diritto</t>
  </si>
  <si>
    <t>Vicari</t>
  </si>
  <si>
    <t>11.05.1847</t>
  </si>
  <si>
    <t>Jauch</t>
  </si>
  <si>
    <t>11.05.1848</t>
  </si>
  <si>
    <t>Campo (Vallemaggia)</t>
  </si>
  <si>
    <t>20.02.1857</t>
  </si>
  <si>
    <t>11.10.1849</t>
  </si>
  <si>
    <t>24.05.1849</t>
  </si>
  <si>
    <t>30.05.1849</t>
  </si>
  <si>
    <t>05.01.1895</t>
  </si>
  <si>
    <t>Piora (comune di Quinto)</t>
  </si>
  <si>
    <t>Bonzanigo</t>
  </si>
  <si>
    <t>17.06.1851</t>
  </si>
  <si>
    <t>Raffaele</t>
  </si>
  <si>
    <t>09.06.1852</t>
  </si>
  <si>
    <t>Pedrazzi</t>
  </si>
  <si>
    <t>Lavizzari</t>
  </si>
  <si>
    <t>18.06.1855</t>
  </si>
  <si>
    <t>23.03.1855</t>
  </si>
  <si>
    <t>24.09.1855</t>
  </si>
  <si>
    <t>31.05.1856</t>
  </si>
  <si>
    <t>26.11.1854</t>
  </si>
  <si>
    <t>05.12.1857</t>
  </si>
  <si>
    <t>18.05.1860</t>
  </si>
  <si>
    <t>16.05.1861</t>
  </si>
  <si>
    <t>02.05.1862</t>
  </si>
  <si>
    <t>08.06.1863</t>
  </si>
  <si>
    <t>27.04.1863</t>
  </si>
  <si>
    <t>12.05.1865</t>
  </si>
  <si>
    <t>Motta</t>
  </si>
  <si>
    <t>22.06.1865</t>
  </si>
  <si>
    <t>Olgiati</t>
  </si>
  <si>
    <t>Demarchi</t>
  </si>
  <si>
    <t>21.04.1866</t>
  </si>
  <si>
    <t>Bolla</t>
  </si>
  <si>
    <t>15.05.1869</t>
  </si>
  <si>
    <t>Beroldingen</t>
  </si>
  <si>
    <t>07.05.1870</t>
  </si>
  <si>
    <t>Bernasconi</t>
  </si>
  <si>
    <t>Caccia</t>
  </si>
  <si>
    <t>Celio</t>
  </si>
  <si>
    <t>Ciani</t>
  </si>
  <si>
    <t>Cotti</t>
  </si>
  <si>
    <t>Curti</t>
  </si>
  <si>
    <t>Forni</t>
  </si>
  <si>
    <t>Gendotti</t>
  </si>
  <si>
    <t>Generali</t>
  </si>
  <si>
    <t>Gianella</t>
  </si>
  <si>
    <t>Giudici</t>
  </si>
  <si>
    <t>Guscetti</t>
  </si>
  <si>
    <t>Janner</t>
  </si>
  <si>
    <t>Lafranchi</t>
  </si>
  <si>
    <t>Lombardi</t>
  </si>
  <si>
    <t>Lurati</t>
  </si>
  <si>
    <t>Magatti</t>
  </si>
  <si>
    <t>Marty</t>
  </si>
  <si>
    <t>Tomaso</t>
  </si>
  <si>
    <t>Pedrazzini</t>
  </si>
  <si>
    <t>Regazzi</t>
  </si>
  <si>
    <t>Respini</t>
  </si>
  <si>
    <t>Soldati</t>
  </si>
  <si>
    <t>Soldini</t>
  </si>
  <si>
    <t>Speziali</t>
  </si>
  <si>
    <t>Stefani</t>
  </si>
  <si>
    <t>Tarchini</t>
  </si>
  <si>
    <t>Vassalli</t>
  </si>
  <si>
    <t>Volonterio</t>
  </si>
  <si>
    <t>02.05.1873</t>
  </si>
  <si>
    <t>27.05.1875</t>
  </si>
  <si>
    <t>04.05.1876</t>
  </si>
  <si>
    <t>19.05.1855</t>
  </si>
  <si>
    <t>09.05.1871</t>
  </si>
  <si>
    <t>08.05.1871</t>
  </si>
  <si>
    <t>07.05.1874</t>
  </si>
  <si>
    <t>09.05.1874</t>
  </si>
  <si>
    <t>06.02.1877</t>
  </si>
  <si>
    <t>04.05.1882</t>
  </si>
  <si>
    <t>30.03.1885</t>
  </si>
  <si>
    <t>elezione GC</t>
  </si>
  <si>
    <t>12.03.1885</t>
  </si>
  <si>
    <t>06.12.1890</t>
  </si>
  <si>
    <t>30.04.1892</t>
  </si>
  <si>
    <t>De Rosa</t>
  </si>
  <si>
    <t>15.05.1807</t>
  </si>
  <si>
    <t>10.05.1805</t>
  </si>
  <si>
    <t>30.10.1830</t>
  </si>
  <si>
    <t>Pellegrini</t>
  </si>
  <si>
    <t>Ghisletta</t>
  </si>
  <si>
    <t>Buffi</t>
  </si>
  <si>
    <t>dimissioni</t>
  </si>
  <si>
    <t>non rieletto</t>
  </si>
  <si>
    <t>decesso</t>
  </si>
  <si>
    <t>non candidato</t>
  </si>
  <si>
    <t>elezione</t>
  </si>
  <si>
    <t>designazione dopo lista esaurita</t>
  </si>
  <si>
    <t>subingresso</t>
  </si>
  <si>
    <t>Righetti</t>
  </si>
  <si>
    <t>Martignoni</t>
  </si>
  <si>
    <t>Fraschina</t>
  </si>
  <si>
    <t>elezione complementare</t>
  </si>
  <si>
    <t>27.02.1893</t>
  </si>
  <si>
    <t>13.05.1895</t>
  </si>
  <si>
    <t>subingresso (competenza proclamazione GC)</t>
  </si>
  <si>
    <t>Barra</t>
  </si>
  <si>
    <t>13.09.1892</t>
  </si>
  <si>
    <t>non rieleggibile</t>
  </si>
  <si>
    <t>19.05.1858</t>
  </si>
  <si>
    <t>Bazzi</t>
  </si>
  <si>
    <t>10.05.1838</t>
  </si>
  <si>
    <t>Peri</t>
  </si>
  <si>
    <t>dimissioni causa elezione a giudice e presidente del Tribunale Supremo (giuramento 31.05.1856 p. 473)</t>
  </si>
  <si>
    <t>21.11.1857</t>
  </si>
  <si>
    <t>Mariotti</t>
  </si>
  <si>
    <t>non rieletto in GC</t>
  </si>
  <si>
    <t>13.05.1836</t>
  </si>
  <si>
    <t>09.05.1836</t>
  </si>
  <si>
    <t>Tonini</t>
  </si>
  <si>
    <t>Pfiffer Gagliardi</t>
  </si>
  <si>
    <t>21.06.1842</t>
  </si>
  <si>
    <t>09.05.1845</t>
  </si>
  <si>
    <t>09.05.1846</t>
  </si>
  <si>
    <t>23.05.1848</t>
  </si>
  <si>
    <t>31.05.1848</t>
  </si>
  <si>
    <t>dimissioni / non rieleggibile</t>
  </si>
  <si>
    <t>22.05.1849</t>
  </si>
  <si>
    <t>dimissioni ("è stato assunto a Direttore del dazi federali nel circondario IV.°")</t>
  </si>
  <si>
    <t>13.05.1850</t>
  </si>
  <si>
    <t>09.05.1851</t>
  </si>
  <si>
    <t>dimissioni ("nomina di Ispettore del IV Circondario federale dei telegrafi")</t>
  </si>
  <si>
    <t>24.05.1853</t>
  </si>
  <si>
    <t>dimissioni (in seguito a nomina "professore di Storia Naturale")</t>
  </si>
  <si>
    <t>Sassi</t>
  </si>
  <si>
    <t>10.03.1854</t>
  </si>
  <si>
    <t>Varenna</t>
  </si>
  <si>
    <t>Tognetti</t>
  </si>
  <si>
    <t>elezione a carica incompatibile (deputato GC)</t>
  </si>
  <si>
    <t>11.05.1835</t>
  </si>
  <si>
    <t>Data elezione</t>
  </si>
  <si>
    <t>10.03.1836</t>
  </si>
  <si>
    <t>06.06.1831</t>
  </si>
  <si>
    <t>17.05.1767</t>
  </si>
  <si>
    <t>Guttet (VS) e Lugano</t>
  </si>
  <si>
    <t>17.09.1841</t>
  </si>
  <si>
    <t>Veladini</t>
  </si>
  <si>
    <t>Zorzi</t>
  </si>
  <si>
    <t>von Mentlen</t>
  </si>
  <si>
    <t>Tettamanti</t>
  </si>
  <si>
    <t>Bervini</t>
  </si>
  <si>
    <t>Bsutelli</t>
  </si>
  <si>
    <t>Castelli</t>
  </si>
  <si>
    <t>Catenazzi</t>
  </si>
  <si>
    <t>Cioccari</t>
  </si>
  <si>
    <t>Conti</t>
  </si>
  <si>
    <t>Corecco</t>
  </si>
  <si>
    <t>Dell'Era</t>
  </si>
  <si>
    <t>Romerio</t>
  </si>
  <si>
    <t>Rusconi-Orelli</t>
  </si>
  <si>
    <t>Pollini</t>
  </si>
  <si>
    <t>Pometta</t>
  </si>
  <si>
    <t>Primavesi</t>
  </si>
  <si>
    <t>Luvini Perseghini</t>
  </si>
  <si>
    <t>Masa</t>
  </si>
  <si>
    <t>Masoni-Pelloni</t>
  </si>
  <si>
    <t>Monti</t>
  </si>
  <si>
    <t>Martinelli</t>
  </si>
  <si>
    <t>Patocchi</t>
  </si>
  <si>
    <t>Pedroli</t>
  </si>
  <si>
    <t>Pesenti</t>
  </si>
  <si>
    <t>Morosini</t>
  </si>
  <si>
    <t>Moroni-Stampa</t>
  </si>
  <si>
    <t>Malè</t>
  </si>
  <si>
    <t>Maderni</t>
  </si>
  <si>
    <t>03.10.1854</t>
  </si>
  <si>
    <t>Minusio</t>
  </si>
  <si>
    <t>Ravecchia</t>
  </si>
  <si>
    <t>N. CdS</t>
  </si>
  <si>
    <t>N. cronologico</t>
  </si>
  <si>
    <t>Fonti:</t>
  </si>
  <si>
    <t>Dizionario storico della Svizzera (DSS) (www.hls-dhs-dss.ch) (dati biografici)</t>
  </si>
  <si>
    <t>Note:</t>
  </si>
  <si>
    <t>Foglio ufficiale (FU), Raccolta dei verbali del Gran Consiglio (VGC) (dati biografici e dati sulle elezioni, l'inizio e la fine del mandato)</t>
  </si>
  <si>
    <t>Fabrizio Panzera, I membri del Piccolo Consiglio (1803-1830) e del Consiglio di Stato (1830-2015) del Cantone Ticino, in Bollettino Storico della Svizzera Italiana (BSSI), 2015 p. 153 (www.sbt.ti.ch) (dati biografici)</t>
  </si>
  <si>
    <t>Alessandro (Alex)</t>
  </si>
  <si>
    <t>Modo entrata in carica</t>
  </si>
  <si>
    <t>Ordine per durata carica</t>
  </si>
  <si>
    <t>Permanenza in carica in giorni</t>
  </si>
  <si>
    <t>Permanenza in carica in anni</t>
  </si>
  <si>
    <t>Rango</t>
  </si>
  <si>
    <t>Periodi di carica</t>
  </si>
  <si>
    <t>Data di nascita</t>
  </si>
  <si>
    <t>Membri del Piccolo Consiglio e del Consiglio di Stato dal 1803</t>
  </si>
  <si>
    <t>Cancelleria dello Stato del Cantone Ticino</t>
  </si>
  <si>
    <t>Motivo cessazione dalla carica</t>
  </si>
  <si>
    <t>elezione a "Direttore generale de' Dazj e Pedaggi"</t>
  </si>
  <si>
    <t>Membri del Piccolo Consiglio e del Consiglio di Stato dal 1803                                                                                                                                         per durata di permanenza in carica</t>
  </si>
  <si>
    <t>dimissioni (nomina Direttore dei Dazi federali del IV Circondario)</t>
  </si>
  <si>
    <t>elezione in Consiglio federale</t>
  </si>
  <si>
    <t>accettazione altra carica (municipio Lugano)</t>
  </si>
  <si>
    <t>elezione in Condiglio federale</t>
  </si>
  <si>
    <t>destituzione in seguito a malattia</t>
  </si>
  <si>
    <t>Comune di nascita</t>
  </si>
  <si>
    <t>in carica</t>
  </si>
  <si>
    <t>Dati per calcolo permanenza</t>
  </si>
  <si>
    <t>non rieletta</t>
  </si>
  <si>
    <t>non candidata</t>
  </si>
  <si>
    <r>
      <t xml:space="preserve">Inizio mandato </t>
    </r>
    <r>
      <rPr>
        <b/>
        <vertAlign val="superscript"/>
        <sz val="10"/>
        <color theme="1"/>
        <rFont val="Arial"/>
        <family val="2"/>
      </rPr>
      <t>(B)</t>
    </r>
  </si>
  <si>
    <r>
      <t xml:space="preserve">Fine mandato </t>
    </r>
    <r>
      <rPr>
        <b/>
        <vertAlign val="superscript"/>
        <sz val="10"/>
        <color theme="1"/>
        <rFont val="Arial"/>
        <family val="2"/>
      </rPr>
      <t>(C)</t>
    </r>
  </si>
  <si>
    <r>
      <t xml:space="preserve">Cognome </t>
    </r>
    <r>
      <rPr>
        <b/>
        <vertAlign val="superscript"/>
        <sz val="10"/>
        <color theme="1"/>
        <rFont val="Arial"/>
        <family val="2"/>
      </rPr>
      <t>(A)</t>
    </r>
  </si>
  <si>
    <r>
      <rPr>
        <vertAlign val="superscript"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I nomi in grigio si riferiscono agli ulteriori periodi di carica nel caso di membri del Consiglio di Stato eletti per più periodi non consecutivi</t>
    </r>
  </si>
  <si>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La data dell'inizio del mandato corrisponde a quella del rilascio del giuramento o della dichiarazione di fedeltà; se questa data non è conosciuta, è indicata la data dell'elezione</t>
    </r>
  </si>
  <si>
    <r>
      <rPr>
        <vertAlign val="superscript"/>
        <sz val="10"/>
        <color theme="1"/>
        <rFont val="Arial"/>
        <family val="2"/>
      </rPr>
      <t>(C)</t>
    </r>
    <r>
      <rPr>
        <sz val="10"/>
        <color theme="1"/>
        <rFont val="Arial"/>
        <family val="2"/>
      </rPr>
      <t xml:space="preserve"> La data della fine del mandato, quando non è determinata da dimissioni o decesso, corrisponde a quella del rilascio del giuramento o della dichiarazione di fedeltà del successore; se questa data non è conosciuta, è indicata la data dell'elezione del successore</t>
    </r>
  </si>
  <si>
    <r>
      <rPr>
        <vertAlign val="superscript"/>
        <sz val="10"/>
        <color theme="1"/>
        <rFont val="Arial"/>
        <family val="2"/>
      </rPr>
      <t>(A)</t>
    </r>
    <r>
      <rPr>
        <sz val="10"/>
        <color theme="1"/>
        <rFont val="Arial"/>
        <family val="2"/>
      </rPr>
      <t xml:space="preserve"> Fino al gennaio 1893 i membri del Piccolo Consiglio (1803-1815) e del Consiglio di Stato (1815-1893) erano eletti dal Gran Consiglio; dal febbraio 1893 il Consiglio di Stato è eletto dal popolo</t>
    </r>
  </si>
  <si>
    <r>
      <t xml:space="preserve">Data elezione </t>
    </r>
    <r>
      <rPr>
        <b/>
        <vertAlign val="superscript"/>
        <sz val="10"/>
        <color theme="1"/>
        <rFont val="Arial"/>
        <family val="2"/>
      </rPr>
      <t>(A)</t>
    </r>
  </si>
  <si>
    <t>magistrata dei minorenni</t>
  </si>
  <si>
    <t>(ultimo aggiornamento: 30 settembre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</si>
</sst>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°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2" fontId="1" fillId="2" borderId="0" xfId="0" applyNumberFormat="1" applyFont="1" applyFill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2" borderId="0" xfId="0" applyFont="1" applyFill="1" applyAlignment="1">
      <alignment vertical="top"/>
    </xf>
    <xf numFmtId="1" fontId="2" fillId="0" borderId="0" xfId="0" applyNumberFormat="1" applyFont="1"/>
    <xf numFmtId="0" fontId="5" fillId="2" borderId="0" xfId="0" applyFont="1" applyFill="1" applyAlignment="1">
      <alignment horizontal="right" vertical="top"/>
    </xf>
    <xf numFmtId="1" fontId="2" fillId="2" borderId="0" xfId="0" applyNumberFormat="1" applyFont="1" applyFill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14" fontId="1" fillId="0" borderId="0" xfId="0" applyNumberFormat="1" applyFont="1" applyAlignment="1">
      <alignment horizontal="right" vertical="top" wrapText="1"/>
    </xf>
    <xf numFmtId="14" fontId="1" fillId="0" borderId="0" xfId="0" applyNumberFormat="1" applyFont="1" applyFill="1" applyAlignment="1">
      <alignment horizontal="right" vertical="top" wrapText="1"/>
    </xf>
    <xf numFmtId="14" fontId="5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right" vertical="top" wrapText="1"/>
    </xf>
    <xf numFmtId="14" fontId="1" fillId="0" borderId="0" xfId="0" applyNumberFormat="1" applyFont="1" applyAlignment="1">
      <alignment horizontal="left" vertical="top" wrapText="1"/>
    </xf>
    <xf numFmtId="14" fontId="6" fillId="0" borderId="0" xfId="0" applyNumberFormat="1" applyFont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14" fontId="6" fillId="2" borderId="0" xfId="0" applyNumberFormat="1" applyFont="1" applyFill="1" applyAlignment="1">
      <alignment horizontal="right" vertical="top" wrapText="1"/>
    </xf>
    <xf numFmtId="14" fontId="5" fillId="2" borderId="0" xfId="0" applyNumberFormat="1" applyFont="1" applyFill="1" applyAlignment="1">
      <alignment horizontal="right" vertical="top" wrapText="1"/>
    </xf>
    <xf numFmtId="14" fontId="4" fillId="2" borderId="0" xfId="0" applyNumberFormat="1" applyFont="1" applyFill="1" applyAlignment="1">
      <alignment horizontal="right" vertical="top" wrapText="1"/>
    </xf>
    <xf numFmtId="3" fontId="1" fillId="2" borderId="0" xfId="0" applyNumberFormat="1" applyFont="1" applyFill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14" fontId="12" fillId="2" borderId="0" xfId="0" applyNumberFormat="1" applyFont="1" applyFill="1" applyAlignment="1">
      <alignment horizontal="right" vertical="top" wrapText="1"/>
    </xf>
    <xf numFmtId="1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14" fontId="1" fillId="2" borderId="0" xfId="0" applyNumberFormat="1" applyFont="1" applyFill="1" applyAlignment="1">
      <alignment horizontal="right" vertical="top"/>
    </xf>
    <xf numFmtId="14" fontId="12" fillId="2" borderId="0" xfId="0" applyNumberFormat="1" applyFont="1" applyFill="1" applyAlignment="1">
      <alignment horizontal="right" vertical="top"/>
    </xf>
    <xf numFmtId="14" fontId="1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1">
    <cellStyle name="Normale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colors>
    <mruColors>
      <color rgb="FFFFCCFF"/>
      <color rgb="FFE7FFFF"/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U230"/>
  <sheetViews>
    <sheetView tabSelected="1" zoomScaleNormal="100" workbookViewId="0">
      <pane xSplit="5" ySplit="3" topLeftCell="F200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RowHeight="12.75" x14ac:dyDescent="0.2"/>
  <cols>
    <col min="1" max="3" width="5.5703125" style="2" customWidth="1"/>
    <col min="4" max="5" width="15.7109375" style="2" customWidth="1"/>
    <col min="6" max="6" width="10.28515625" style="20" customWidth="1"/>
    <col min="7" max="7" width="14.5703125" style="2" customWidth="1"/>
    <col min="8" max="8" width="10.28515625" style="2" customWidth="1"/>
    <col min="9" max="11" width="14.5703125" style="2" customWidth="1"/>
    <col min="12" max="12" width="14.28515625" style="9" customWidth="1"/>
    <col min="13" max="15" width="10.28515625" style="2" customWidth="1"/>
    <col min="16" max="17" width="10.28515625" style="2" hidden="1" customWidth="1"/>
    <col min="18" max="19" width="7" style="2" customWidth="1"/>
    <col min="20" max="21" width="17.7109375" style="1" customWidth="1"/>
    <col min="22" max="16384" width="9.140625" style="1"/>
  </cols>
  <sheetData>
    <row r="1" spans="1:21" ht="30" customHeight="1" x14ac:dyDescent="0.2">
      <c r="A1" s="70" t="s">
        <v>835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38.25" customHeight="1" x14ac:dyDescent="0.2">
      <c r="A2" s="71" t="s">
        <v>859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67.5" x14ac:dyDescent="0.2">
      <c r="A3" s="32" t="s">
        <v>821</v>
      </c>
      <c r="B3" s="32" t="s">
        <v>820</v>
      </c>
      <c r="C3" s="32" t="s">
        <v>820</v>
      </c>
      <c r="D3" s="32" t="s">
        <v>0</v>
      </c>
      <c r="E3" s="32" t="s">
        <v>1</v>
      </c>
      <c r="F3" s="32" t="s">
        <v>834</v>
      </c>
      <c r="G3" s="32" t="s">
        <v>845</v>
      </c>
      <c r="H3" s="32" t="s">
        <v>2</v>
      </c>
      <c r="I3" s="32" t="s">
        <v>3</v>
      </c>
      <c r="J3" s="32" t="s">
        <v>4</v>
      </c>
      <c r="K3" s="32" t="s">
        <v>587</v>
      </c>
      <c r="L3" s="32" t="s">
        <v>5</v>
      </c>
      <c r="M3" s="32" t="s">
        <v>857</v>
      </c>
      <c r="N3" s="32" t="s">
        <v>850</v>
      </c>
      <c r="O3" s="32" t="s">
        <v>851</v>
      </c>
      <c r="P3" s="33" t="s">
        <v>847</v>
      </c>
      <c r="Q3" s="33" t="s">
        <v>847</v>
      </c>
      <c r="R3" s="33" t="s">
        <v>830</v>
      </c>
      <c r="S3" s="33" t="s">
        <v>831</v>
      </c>
      <c r="T3" s="34" t="s">
        <v>828</v>
      </c>
      <c r="U3" s="34" t="s">
        <v>837</v>
      </c>
    </row>
    <row r="4" spans="1:21" ht="12.75" customHeight="1" x14ac:dyDescent="0.2">
      <c r="A4" s="21">
        <v>1</v>
      </c>
      <c r="B4" s="21">
        <v>1</v>
      </c>
      <c r="C4" s="21">
        <v>1</v>
      </c>
      <c r="D4" s="37" t="s">
        <v>599</v>
      </c>
      <c r="E4" s="36" t="s">
        <v>182</v>
      </c>
      <c r="F4" s="27" t="s">
        <v>183</v>
      </c>
      <c r="G4" s="5" t="s">
        <v>90</v>
      </c>
      <c r="H4" s="27" t="s">
        <v>184</v>
      </c>
      <c r="I4" s="5" t="s">
        <v>70</v>
      </c>
      <c r="J4" s="5" t="s">
        <v>70</v>
      </c>
      <c r="K4" s="5"/>
      <c r="L4" s="5" t="s">
        <v>185</v>
      </c>
      <c r="M4" s="38" t="s">
        <v>186</v>
      </c>
      <c r="N4" s="24" t="s">
        <v>595</v>
      </c>
      <c r="O4" s="39" t="s">
        <v>607</v>
      </c>
      <c r="P4" s="25">
        <v>329959</v>
      </c>
      <c r="Q4" s="25">
        <v>334260</v>
      </c>
      <c r="R4" s="40">
        <f t="shared" ref="R4:R67" si="0">Q4-P4</f>
        <v>4301</v>
      </c>
      <c r="S4" s="41">
        <f t="shared" ref="S4:S67" si="1">R4/365.25</f>
        <v>11.775496235455167</v>
      </c>
      <c r="T4" s="10" t="s">
        <v>723</v>
      </c>
      <c r="U4" s="35"/>
    </row>
    <row r="5" spans="1:21" s="3" customFormat="1" ht="25.5" customHeight="1" x14ac:dyDescent="0.25">
      <c r="A5" s="21">
        <v>2</v>
      </c>
      <c r="B5" s="21">
        <v>2</v>
      </c>
      <c r="C5" s="21">
        <v>2</v>
      </c>
      <c r="D5" s="37" t="s">
        <v>590</v>
      </c>
      <c r="E5" s="36" t="s">
        <v>353</v>
      </c>
      <c r="F5" s="27" t="s">
        <v>500</v>
      </c>
      <c r="G5" s="5" t="s">
        <v>501</v>
      </c>
      <c r="H5" s="27" t="s">
        <v>502</v>
      </c>
      <c r="I5" s="5" t="s">
        <v>9</v>
      </c>
      <c r="J5" s="5" t="s">
        <v>378</v>
      </c>
      <c r="K5" s="5"/>
      <c r="L5" s="5" t="s">
        <v>503</v>
      </c>
      <c r="M5" s="38" t="s">
        <v>186</v>
      </c>
      <c r="N5" s="24" t="s">
        <v>595</v>
      </c>
      <c r="O5" s="39" t="s">
        <v>607</v>
      </c>
      <c r="P5" s="25">
        <v>329959</v>
      </c>
      <c r="Q5" s="25">
        <v>334260</v>
      </c>
      <c r="R5" s="40">
        <f t="shared" si="0"/>
        <v>4301</v>
      </c>
      <c r="S5" s="41">
        <f t="shared" si="1"/>
        <v>11.775496235455167</v>
      </c>
      <c r="T5" s="10" t="s">
        <v>723</v>
      </c>
      <c r="U5" s="35"/>
    </row>
    <row r="6" spans="1:21" s="3" customFormat="1" ht="25.5" customHeight="1" x14ac:dyDescent="0.25">
      <c r="A6" s="21">
        <v>3</v>
      </c>
      <c r="B6" s="21">
        <v>3</v>
      </c>
      <c r="C6" s="21">
        <v>3</v>
      </c>
      <c r="D6" s="37" t="s">
        <v>600</v>
      </c>
      <c r="E6" s="36" t="s">
        <v>87</v>
      </c>
      <c r="F6" s="27" t="s">
        <v>439</v>
      </c>
      <c r="G6" s="5" t="s">
        <v>28</v>
      </c>
      <c r="H6" s="27" t="s">
        <v>440</v>
      </c>
      <c r="I6" s="5" t="s">
        <v>441</v>
      </c>
      <c r="J6" s="5" t="s">
        <v>441</v>
      </c>
      <c r="K6" s="5"/>
      <c r="L6" s="5" t="s">
        <v>10</v>
      </c>
      <c r="M6" s="38" t="s">
        <v>186</v>
      </c>
      <c r="N6" s="24" t="s">
        <v>595</v>
      </c>
      <c r="O6" s="24" t="s">
        <v>728</v>
      </c>
      <c r="P6" s="25">
        <v>329959</v>
      </c>
      <c r="Q6" s="25">
        <v>331411</v>
      </c>
      <c r="R6" s="40">
        <f t="shared" si="0"/>
        <v>1452</v>
      </c>
      <c r="S6" s="41">
        <f t="shared" si="1"/>
        <v>3.9753593429158109</v>
      </c>
      <c r="T6" s="10" t="s">
        <v>723</v>
      </c>
      <c r="U6" s="35"/>
    </row>
    <row r="7" spans="1:21" ht="12.75" customHeight="1" x14ac:dyDescent="0.2">
      <c r="A7" s="21">
        <v>4</v>
      </c>
      <c r="B7" s="21">
        <v>4</v>
      </c>
      <c r="C7" s="21">
        <v>4</v>
      </c>
      <c r="D7" s="37" t="s">
        <v>604</v>
      </c>
      <c r="E7" s="36" t="s">
        <v>551</v>
      </c>
      <c r="F7" s="27" t="s">
        <v>552</v>
      </c>
      <c r="G7" s="5" t="s">
        <v>149</v>
      </c>
      <c r="H7" s="27" t="s">
        <v>553</v>
      </c>
      <c r="I7" s="5" t="s">
        <v>554</v>
      </c>
      <c r="J7" s="5" t="s">
        <v>154</v>
      </c>
      <c r="K7" s="5"/>
      <c r="L7" s="5"/>
      <c r="M7" s="38" t="s">
        <v>186</v>
      </c>
      <c r="N7" s="24" t="s">
        <v>595</v>
      </c>
      <c r="O7" s="24" t="s">
        <v>728</v>
      </c>
      <c r="P7" s="25">
        <v>329959</v>
      </c>
      <c r="Q7" s="25">
        <v>331411</v>
      </c>
      <c r="R7" s="40">
        <f t="shared" si="0"/>
        <v>1452</v>
      </c>
      <c r="S7" s="41">
        <f t="shared" si="1"/>
        <v>3.9753593429158109</v>
      </c>
      <c r="T7" s="10" t="s">
        <v>723</v>
      </c>
      <c r="U7" s="35"/>
    </row>
    <row r="8" spans="1:21" ht="12.75" customHeight="1" x14ac:dyDescent="0.2">
      <c r="A8" s="21">
        <v>5</v>
      </c>
      <c r="B8" s="21">
        <v>5</v>
      </c>
      <c r="C8" s="21">
        <v>5</v>
      </c>
      <c r="D8" s="37" t="s">
        <v>816</v>
      </c>
      <c r="E8" s="36" t="s">
        <v>481</v>
      </c>
      <c r="F8" s="27">
        <v>1735</v>
      </c>
      <c r="G8" s="5"/>
      <c r="H8" s="27" t="s">
        <v>312</v>
      </c>
      <c r="I8" s="5"/>
      <c r="J8" s="5" t="s">
        <v>51</v>
      </c>
      <c r="K8" s="5"/>
      <c r="L8" s="5"/>
      <c r="M8" s="38" t="s">
        <v>186</v>
      </c>
      <c r="N8" s="24" t="s">
        <v>595</v>
      </c>
      <c r="O8" s="24" t="s">
        <v>525</v>
      </c>
      <c r="P8" s="25">
        <v>329959</v>
      </c>
      <c r="Q8" s="25">
        <v>330079</v>
      </c>
      <c r="R8" s="40">
        <f t="shared" si="0"/>
        <v>120</v>
      </c>
      <c r="S8" s="41">
        <f t="shared" si="1"/>
        <v>0.32854209445585214</v>
      </c>
      <c r="T8" s="10" t="s">
        <v>723</v>
      </c>
      <c r="U8" s="35" t="s">
        <v>734</v>
      </c>
    </row>
    <row r="9" spans="1:21" s="3" customFormat="1" ht="51" customHeight="1" x14ac:dyDescent="0.25">
      <c r="A9" s="21">
        <v>6</v>
      </c>
      <c r="B9" s="21">
        <v>6</v>
      </c>
      <c r="C9" s="21">
        <v>6</v>
      </c>
      <c r="D9" s="37" t="s">
        <v>591</v>
      </c>
      <c r="E9" s="36" t="s">
        <v>87</v>
      </c>
      <c r="F9" s="27" t="s">
        <v>316</v>
      </c>
      <c r="G9" s="5" t="s">
        <v>318</v>
      </c>
      <c r="H9" s="27" t="s">
        <v>317</v>
      </c>
      <c r="I9" s="5" t="s">
        <v>318</v>
      </c>
      <c r="J9" s="5" t="s">
        <v>318</v>
      </c>
      <c r="K9" s="5"/>
      <c r="L9" s="5" t="s">
        <v>10</v>
      </c>
      <c r="M9" s="38" t="s">
        <v>186</v>
      </c>
      <c r="N9" s="24" t="s">
        <v>595</v>
      </c>
      <c r="O9" s="24" t="s">
        <v>114</v>
      </c>
      <c r="P9" s="25">
        <v>329959</v>
      </c>
      <c r="Q9" s="25">
        <v>332869</v>
      </c>
      <c r="R9" s="40">
        <f t="shared" si="0"/>
        <v>2910</v>
      </c>
      <c r="S9" s="41">
        <f t="shared" si="1"/>
        <v>7.9671457905544152</v>
      </c>
      <c r="T9" s="10" t="s">
        <v>723</v>
      </c>
      <c r="U9" s="35"/>
    </row>
    <row r="10" spans="1:21" ht="12.75" customHeight="1" x14ac:dyDescent="0.2">
      <c r="A10" s="21">
        <v>7</v>
      </c>
      <c r="B10" s="21">
        <v>7</v>
      </c>
      <c r="C10" s="21">
        <v>7</v>
      </c>
      <c r="D10" s="37" t="s">
        <v>592</v>
      </c>
      <c r="E10" s="36" t="s">
        <v>558</v>
      </c>
      <c r="F10" s="27" t="s">
        <v>559</v>
      </c>
      <c r="G10" s="5" t="s">
        <v>560</v>
      </c>
      <c r="H10" s="27" t="s">
        <v>561</v>
      </c>
      <c r="I10" s="5" t="s">
        <v>49</v>
      </c>
      <c r="J10" s="5" t="s">
        <v>560</v>
      </c>
      <c r="K10" s="5"/>
      <c r="L10" s="5" t="s">
        <v>185</v>
      </c>
      <c r="M10" s="38" t="s">
        <v>186</v>
      </c>
      <c r="N10" s="24" t="s">
        <v>595</v>
      </c>
      <c r="O10" s="24" t="s">
        <v>729</v>
      </c>
      <c r="P10" s="25">
        <v>329959</v>
      </c>
      <c r="Q10" s="25">
        <v>330676</v>
      </c>
      <c r="R10" s="40">
        <f t="shared" si="0"/>
        <v>717</v>
      </c>
      <c r="S10" s="41">
        <f t="shared" si="1"/>
        <v>1.9630390143737166</v>
      </c>
      <c r="T10" s="10" t="s">
        <v>723</v>
      </c>
      <c r="U10" s="35"/>
    </row>
    <row r="11" spans="1:21" ht="63.75" customHeight="1" x14ac:dyDescent="0.2">
      <c r="A11" s="21">
        <v>8</v>
      </c>
      <c r="B11" s="21">
        <v>8</v>
      </c>
      <c r="C11" s="21">
        <v>8</v>
      </c>
      <c r="D11" s="37" t="s">
        <v>593</v>
      </c>
      <c r="E11" s="36" t="s">
        <v>106</v>
      </c>
      <c r="F11" s="27" t="s">
        <v>111</v>
      </c>
      <c r="G11" s="5" t="s">
        <v>24</v>
      </c>
      <c r="H11" s="27" t="s">
        <v>112</v>
      </c>
      <c r="I11" s="5" t="s">
        <v>589</v>
      </c>
      <c r="J11" s="5" t="s">
        <v>24</v>
      </c>
      <c r="K11" s="5"/>
      <c r="L11" s="5" t="s">
        <v>47</v>
      </c>
      <c r="M11" s="38" t="s">
        <v>186</v>
      </c>
      <c r="N11" s="24" t="s">
        <v>595</v>
      </c>
      <c r="O11" s="24" t="s">
        <v>113</v>
      </c>
      <c r="P11" s="25">
        <v>329959</v>
      </c>
      <c r="Q11" s="25">
        <v>332139</v>
      </c>
      <c r="R11" s="40">
        <f t="shared" si="0"/>
        <v>2180</v>
      </c>
      <c r="S11" s="41">
        <f t="shared" si="1"/>
        <v>5.9685147159479808</v>
      </c>
      <c r="T11" s="10" t="s">
        <v>723</v>
      </c>
      <c r="U11" s="35"/>
    </row>
    <row r="12" spans="1:21" ht="25.5" customHeight="1" x14ac:dyDescent="0.2">
      <c r="A12" s="21">
        <v>9</v>
      </c>
      <c r="B12" s="21">
        <v>9</v>
      </c>
      <c r="C12" s="21">
        <v>9</v>
      </c>
      <c r="D12" s="37" t="s">
        <v>594</v>
      </c>
      <c r="E12" s="36" t="s">
        <v>276</v>
      </c>
      <c r="F12" s="27" t="s">
        <v>442</v>
      </c>
      <c r="G12" s="5" t="s">
        <v>443</v>
      </c>
      <c r="H12" s="27" t="s">
        <v>444</v>
      </c>
      <c r="I12" s="5" t="s">
        <v>28</v>
      </c>
      <c r="J12" s="5" t="s">
        <v>606</v>
      </c>
      <c r="K12" s="5"/>
      <c r="L12" s="5" t="s">
        <v>10</v>
      </c>
      <c r="M12" s="38" t="s">
        <v>186</v>
      </c>
      <c r="N12" s="24" t="s">
        <v>595</v>
      </c>
      <c r="O12" s="24" t="s">
        <v>113</v>
      </c>
      <c r="P12" s="25">
        <v>329959</v>
      </c>
      <c r="Q12" s="25">
        <v>332139</v>
      </c>
      <c r="R12" s="40">
        <f t="shared" si="0"/>
        <v>2180</v>
      </c>
      <c r="S12" s="41">
        <f t="shared" si="1"/>
        <v>5.9685147159479808</v>
      </c>
      <c r="T12" s="10" t="s">
        <v>723</v>
      </c>
      <c r="U12" s="35"/>
    </row>
    <row r="13" spans="1:21" ht="12.75" customHeight="1" x14ac:dyDescent="0.2">
      <c r="A13" s="21">
        <v>10</v>
      </c>
      <c r="B13" s="21">
        <v>10</v>
      </c>
      <c r="C13" s="21">
        <v>10</v>
      </c>
      <c r="D13" s="37" t="s">
        <v>598</v>
      </c>
      <c r="E13" s="36" t="s">
        <v>522</v>
      </c>
      <c r="F13" s="27" t="s">
        <v>523</v>
      </c>
      <c r="G13" s="5"/>
      <c r="H13" s="27" t="s">
        <v>524</v>
      </c>
      <c r="I13" s="5" t="s">
        <v>28</v>
      </c>
      <c r="J13" s="5" t="s">
        <v>401</v>
      </c>
      <c r="K13" s="5"/>
      <c r="L13" s="5" t="s">
        <v>47</v>
      </c>
      <c r="M13" s="38" t="s">
        <v>525</v>
      </c>
      <c r="N13" s="24" t="s">
        <v>525</v>
      </c>
      <c r="O13" s="24" t="s">
        <v>729</v>
      </c>
      <c r="P13" s="25">
        <v>330079</v>
      </c>
      <c r="Q13" s="25">
        <v>330676</v>
      </c>
      <c r="R13" s="40">
        <f t="shared" si="0"/>
        <v>597</v>
      </c>
      <c r="S13" s="41">
        <f t="shared" si="1"/>
        <v>1.6344969199178645</v>
      </c>
      <c r="T13" s="10" t="s">
        <v>723</v>
      </c>
      <c r="U13" s="35"/>
    </row>
    <row r="14" spans="1:21" ht="25.5" customHeight="1" x14ac:dyDescent="0.2">
      <c r="A14" s="21">
        <v>11</v>
      </c>
      <c r="B14" s="21">
        <v>11</v>
      </c>
      <c r="C14" s="21">
        <v>11</v>
      </c>
      <c r="D14" s="37" t="s">
        <v>596</v>
      </c>
      <c r="E14" s="36" t="s">
        <v>631</v>
      </c>
      <c r="F14" s="27" t="s">
        <v>224</v>
      </c>
      <c r="G14" s="5" t="s">
        <v>225</v>
      </c>
      <c r="H14" s="27" t="s">
        <v>226</v>
      </c>
      <c r="I14" s="5" t="s">
        <v>17</v>
      </c>
      <c r="J14" s="5" t="s">
        <v>17</v>
      </c>
      <c r="K14" s="5"/>
      <c r="L14" s="5" t="s">
        <v>10</v>
      </c>
      <c r="M14" s="38" t="s">
        <v>227</v>
      </c>
      <c r="N14" s="24" t="s">
        <v>729</v>
      </c>
      <c r="O14" s="39" t="s">
        <v>607</v>
      </c>
      <c r="P14" s="25">
        <v>330676</v>
      </c>
      <c r="Q14" s="25">
        <v>334260</v>
      </c>
      <c r="R14" s="40">
        <f t="shared" si="0"/>
        <v>3584</v>
      </c>
      <c r="S14" s="41">
        <f t="shared" si="1"/>
        <v>9.8124572210814502</v>
      </c>
      <c r="T14" s="10" t="s">
        <v>723</v>
      </c>
      <c r="U14" s="35"/>
    </row>
    <row r="15" spans="1:21" ht="25.5" customHeight="1" x14ac:dyDescent="0.2">
      <c r="A15" s="21">
        <v>12</v>
      </c>
      <c r="B15" s="21">
        <v>12</v>
      </c>
      <c r="C15" s="21">
        <v>12</v>
      </c>
      <c r="D15" s="37" t="s">
        <v>597</v>
      </c>
      <c r="E15" s="36" t="s">
        <v>134</v>
      </c>
      <c r="F15" s="27" t="s">
        <v>228</v>
      </c>
      <c r="G15" s="5" t="s">
        <v>28</v>
      </c>
      <c r="H15" s="27" t="s">
        <v>229</v>
      </c>
      <c r="I15" s="5" t="s">
        <v>28</v>
      </c>
      <c r="J15" s="5" t="s">
        <v>28</v>
      </c>
      <c r="K15" s="5"/>
      <c r="L15" s="5" t="s">
        <v>10</v>
      </c>
      <c r="M15" s="38" t="s">
        <v>227</v>
      </c>
      <c r="N15" s="24" t="s">
        <v>729</v>
      </c>
      <c r="O15" s="24" t="s">
        <v>114</v>
      </c>
      <c r="P15" s="25">
        <v>330676</v>
      </c>
      <c r="Q15" s="25">
        <v>332869</v>
      </c>
      <c r="R15" s="40">
        <f t="shared" si="0"/>
        <v>2193</v>
      </c>
      <c r="S15" s="41">
        <f t="shared" si="1"/>
        <v>6.0041067761806985</v>
      </c>
      <c r="T15" s="10" t="s">
        <v>723</v>
      </c>
      <c r="U15" s="35"/>
    </row>
    <row r="16" spans="1:21" ht="12.75" customHeight="1" x14ac:dyDescent="0.2">
      <c r="A16" s="21">
        <v>13</v>
      </c>
      <c r="B16" s="21">
        <v>13</v>
      </c>
      <c r="C16" s="21">
        <v>13</v>
      </c>
      <c r="D16" s="42" t="s">
        <v>602</v>
      </c>
      <c r="E16" s="10" t="s">
        <v>95</v>
      </c>
      <c r="F16" s="27"/>
      <c r="G16" s="5"/>
      <c r="H16" s="27" t="s">
        <v>96</v>
      </c>
      <c r="I16" s="5" t="s">
        <v>97</v>
      </c>
      <c r="J16" s="5" t="s">
        <v>97</v>
      </c>
      <c r="K16" s="5"/>
      <c r="L16" s="5" t="s">
        <v>98</v>
      </c>
      <c r="M16" s="38" t="s">
        <v>99</v>
      </c>
      <c r="N16" s="24" t="s">
        <v>728</v>
      </c>
      <c r="O16" s="24" t="s">
        <v>100</v>
      </c>
      <c r="P16" s="25">
        <v>331411</v>
      </c>
      <c r="Q16" s="25">
        <v>333600</v>
      </c>
      <c r="R16" s="40">
        <f t="shared" si="0"/>
        <v>2189</v>
      </c>
      <c r="S16" s="41">
        <f t="shared" si="1"/>
        <v>5.9931553730321694</v>
      </c>
      <c r="T16" s="10" t="s">
        <v>723</v>
      </c>
      <c r="U16" s="35"/>
    </row>
    <row r="17" spans="1:21" s="3" customFormat="1" ht="12.75" customHeight="1" x14ac:dyDescent="0.25">
      <c r="A17" s="21">
        <v>14</v>
      </c>
      <c r="B17" s="21">
        <v>14</v>
      </c>
      <c r="C17" s="21">
        <v>14</v>
      </c>
      <c r="D17" s="37" t="s">
        <v>795</v>
      </c>
      <c r="E17" s="36" t="s">
        <v>134</v>
      </c>
      <c r="F17" s="27" t="s">
        <v>135</v>
      </c>
      <c r="G17" s="5" t="s">
        <v>137</v>
      </c>
      <c r="H17" s="27" t="s">
        <v>136</v>
      </c>
      <c r="I17" s="5" t="s">
        <v>137</v>
      </c>
      <c r="J17" s="5" t="s">
        <v>137</v>
      </c>
      <c r="K17" s="5"/>
      <c r="L17" s="5" t="s">
        <v>142</v>
      </c>
      <c r="M17" s="38" t="s">
        <v>99</v>
      </c>
      <c r="N17" s="24" t="s">
        <v>728</v>
      </c>
      <c r="O17" s="39" t="s">
        <v>607</v>
      </c>
      <c r="P17" s="25">
        <v>331411</v>
      </c>
      <c r="Q17" s="25">
        <v>334260</v>
      </c>
      <c r="R17" s="40">
        <f t="shared" si="0"/>
        <v>2849</v>
      </c>
      <c r="S17" s="41">
        <f t="shared" si="1"/>
        <v>7.8001368925393564</v>
      </c>
      <c r="T17" s="10" t="s">
        <v>723</v>
      </c>
      <c r="U17" s="35"/>
    </row>
    <row r="18" spans="1:21" ht="25.5" customHeight="1" x14ac:dyDescent="0.2">
      <c r="A18" s="21">
        <v>15</v>
      </c>
      <c r="B18" s="21">
        <v>15</v>
      </c>
      <c r="C18" s="21">
        <v>15</v>
      </c>
      <c r="D18" s="42" t="s">
        <v>603</v>
      </c>
      <c r="E18" s="10" t="s">
        <v>13</v>
      </c>
      <c r="F18" s="27" t="s">
        <v>14</v>
      </c>
      <c r="G18" s="5" t="s">
        <v>15</v>
      </c>
      <c r="H18" s="27" t="s">
        <v>16</v>
      </c>
      <c r="I18" s="5" t="s">
        <v>17</v>
      </c>
      <c r="J18" s="5" t="s">
        <v>15</v>
      </c>
      <c r="K18" s="5"/>
      <c r="L18" s="5" t="s">
        <v>18</v>
      </c>
      <c r="M18" s="38" t="s">
        <v>113</v>
      </c>
      <c r="N18" s="24" t="s">
        <v>113</v>
      </c>
      <c r="O18" s="39" t="s">
        <v>607</v>
      </c>
      <c r="P18" s="25">
        <v>332139</v>
      </c>
      <c r="Q18" s="25">
        <v>334260</v>
      </c>
      <c r="R18" s="40">
        <f t="shared" si="0"/>
        <v>2121</v>
      </c>
      <c r="S18" s="41">
        <f t="shared" si="1"/>
        <v>5.806981519507187</v>
      </c>
      <c r="T18" s="10" t="s">
        <v>723</v>
      </c>
      <c r="U18" s="35"/>
    </row>
    <row r="19" spans="1:21" ht="12.75" customHeight="1" x14ac:dyDescent="0.2">
      <c r="A19" s="21">
        <v>16</v>
      </c>
      <c r="B19" s="21">
        <v>16</v>
      </c>
      <c r="C19" s="21">
        <v>16</v>
      </c>
      <c r="D19" s="37" t="s">
        <v>605</v>
      </c>
      <c r="E19" s="36" t="s">
        <v>87</v>
      </c>
      <c r="F19" s="27" t="s">
        <v>459</v>
      </c>
      <c r="G19" s="5"/>
      <c r="H19" s="27" t="s">
        <v>460</v>
      </c>
      <c r="I19" s="5" t="s">
        <v>28</v>
      </c>
      <c r="J19" s="5" t="s">
        <v>28</v>
      </c>
      <c r="K19" s="5"/>
      <c r="L19" s="5" t="s">
        <v>461</v>
      </c>
      <c r="M19" s="38" t="s">
        <v>113</v>
      </c>
      <c r="N19" s="24" t="s">
        <v>113</v>
      </c>
      <c r="O19" s="39" t="s">
        <v>607</v>
      </c>
      <c r="P19" s="25">
        <v>332139</v>
      </c>
      <c r="Q19" s="25">
        <v>334260</v>
      </c>
      <c r="R19" s="40">
        <f t="shared" si="0"/>
        <v>2121</v>
      </c>
      <c r="S19" s="41">
        <f t="shared" si="1"/>
        <v>5.806981519507187</v>
      </c>
      <c r="T19" s="10" t="s">
        <v>723</v>
      </c>
      <c r="U19" s="35"/>
    </row>
    <row r="20" spans="1:21" ht="12.75" customHeight="1" x14ac:dyDescent="0.2">
      <c r="A20" s="21">
        <v>17</v>
      </c>
      <c r="B20" s="21" t="s">
        <v>614</v>
      </c>
      <c r="C20" s="21">
        <v>8</v>
      </c>
      <c r="D20" s="37" t="s">
        <v>593</v>
      </c>
      <c r="E20" s="36" t="s">
        <v>106</v>
      </c>
      <c r="F20" s="27" t="s">
        <v>111</v>
      </c>
      <c r="G20" s="5" t="s">
        <v>24</v>
      </c>
      <c r="H20" s="24" t="s">
        <v>112</v>
      </c>
      <c r="I20" s="5" t="s">
        <v>589</v>
      </c>
      <c r="J20" s="5" t="s">
        <v>24</v>
      </c>
      <c r="K20" s="5"/>
      <c r="L20" s="5" t="s">
        <v>47</v>
      </c>
      <c r="M20" s="38" t="s">
        <v>114</v>
      </c>
      <c r="N20" s="24" t="s">
        <v>114</v>
      </c>
      <c r="O20" s="24" t="s">
        <v>112</v>
      </c>
      <c r="P20" s="25">
        <v>332869</v>
      </c>
      <c r="Q20" s="25">
        <v>338147</v>
      </c>
      <c r="R20" s="40">
        <f t="shared" si="0"/>
        <v>5278</v>
      </c>
      <c r="S20" s="41">
        <f t="shared" si="1"/>
        <v>14.45037645448323</v>
      </c>
      <c r="T20" s="10" t="s">
        <v>723</v>
      </c>
      <c r="U20" s="35" t="s">
        <v>736</v>
      </c>
    </row>
    <row r="21" spans="1:21" ht="12.75" customHeight="1" x14ac:dyDescent="0.2">
      <c r="A21" s="21">
        <v>18</v>
      </c>
      <c r="B21" s="21" t="s">
        <v>614</v>
      </c>
      <c r="C21" s="21">
        <v>4</v>
      </c>
      <c r="D21" s="37" t="s">
        <v>604</v>
      </c>
      <c r="E21" s="36" t="s">
        <v>551</v>
      </c>
      <c r="F21" s="27" t="s">
        <v>552</v>
      </c>
      <c r="G21" s="5" t="s">
        <v>149</v>
      </c>
      <c r="H21" s="27" t="s">
        <v>553</v>
      </c>
      <c r="I21" s="5" t="s">
        <v>554</v>
      </c>
      <c r="J21" s="5" t="s">
        <v>154</v>
      </c>
      <c r="K21" s="5"/>
      <c r="L21" s="5"/>
      <c r="M21" s="38" t="s">
        <v>114</v>
      </c>
      <c r="N21" s="24" t="s">
        <v>114</v>
      </c>
      <c r="O21" s="39" t="s">
        <v>607</v>
      </c>
      <c r="P21" s="43">
        <v>332869</v>
      </c>
      <c r="Q21" s="25">
        <v>334260</v>
      </c>
      <c r="R21" s="40">
        <f t="shared" si="0"/>
        <v>1391</v>
      </c>
      <c r="S21" s="41">
        <f t="shared" si="1"/>
        <v>3.808350444900753</v>
      </c>
      <c r="T21" s="10" t="s">
        <v>723</v>
      </c>
      <c r="U21" s="35"/>
    </row>
    <row r="22" spans="1:21" ht="12.75" customHeight="1" x14ac:dyDescent="0.2">
      <c r="A22" s="21">
        <v>19</v>
      </c>
      <c r="B22" s="21">
        <v>17</v>
      </c>
      <c r="C22" s="21">
        <v>17</v>
      </c>
      <c r="D22" s="37" t="s">
        <v>813</v>
      </c>
      <c r="E22" s="36" t="s">
        <v>87</v>
      </c>
      <c r="F22" s="44" t="s">
        <v>366</v>
      </c>
      <c r="G22" s="5" t="s">
        <v>28</v>
      </c>
      <c r="H22" s="27" t="s">
        <v>367</v>
      </c>
      <c r="I22" s="5" t="s">
        <v>90</v>
      </c>
      <c r="J22" s="5" t="s">
        <v>28</v>
      </c>
      <c r="K22" s="5"/>
      <c r="L22" s="5" t="s">
        <v>47</v>
      </c>
      <c r="M22" s="38" t="s">
        <v>100</v>
      </c>
      <c r="N22" s="24" t="s">
        <v>100</v>
      </c>
      <c r="O22" s="39" t="s">
        <v>607</v>
      </c>
      <c r="P22" s="25">
        <v>333600</v>
      </c>
      <c r="Q22" s="25">
        <v>334260</v>
      </c>
      <c r="R22" s="40">
        <f t="shared" si="0"/>
        <v>660</v>
      </c>
      <c r="S22" s="41">
        <f t="shared" si="1"/>
        <v>1.8069815195071868</v>
      </c>
      <c r="T22" s="10" t="s">
        <v>723</v>
      </c>
      <c r="U22" s="10"/>
    </row>
    <row r="23" spans="1:21" ht="51" customHeight="1" x14ac:dyDescent="0.2">
      <c r="A23" s="21">
        <v>20</v>
      </c>
      <c r="B23" s="21" t="s">
        <v>614</v>
      </c>
      <c r="C23" s="21">
        <v>6</v>
      </c>
      <c r="D23" s="37" t="s">
        <v>591</v>
      </c>
      <c r="E23" s="36" t="s">
        <v>87</v>
      </c>
      <c r="F23" s="27" t="s">
        <v>316</v>
      </c>
      <c r="G23" s="5"/>
      <c r="H23" s="27" t="s">
        <v>317</v>
      </c>
      <c r="I23" s="5" t="s">
        <v>318</v>
      </c>
      <c r="J23" s="5" t="s">
        <v>318</v>
      </c>
      <c r="K23" s="5"/>
      <c r="L23" s="5" t="s">
        <v>10</v>
      </c>
      <c r="M23" s="38" t="s">
        <v>109</v>
      </c>
      <c r="N23" s="39" t="s">
        <v>607</v>
      </c>
      <c r="O23" s="24" t="s">
        <v>431</v>
      </c>
      <c r="P23" s="25">
        <v>334260</v>
      </c>
      <c r="Q23" s="25">
        <v>338740</v>
      </c>
      <c r="R23" s="40">
        <f t="shared" si="0"/>
        <v>4480</v>
      </c>
      <c r="S23" s="41">
        <f t="shared" si="1"/>
        <v>12.265571526351813</v>
      </c>
      <c r="T23" s="10" t="s">
        <v>723</v>
      </c>
      <c r="U23" s="10"/>
    </row>
    <row r="24" spans="1:21" ht="25.5" customHeight="1" x14ac:dyDescent="0.2">
      <c r="A24" s="21">
        <v>21</v>
      </c>
      <c r="B24" s="21" t="s">
        <v>614</v>
      </c>
      <c r="C24" s="21">
        <v>3</v>
      </c>
      <c r="D24" s="37" t="s">
        <v>600</v>
      </c>
      <c r="E24" s="36" t="s">
        <v>87</v>
      </c>
      <c r="F24" s="27" t="s">
        <v>439</v>
      </c>
      <c r="G24" s="5" t="s">
        <v>28</v>
      </c>
      <c r="H24" s="27" t="s">
        <v>440</v>
      </c>
      <c r="I24" s="5" t="s">
        <v>441</v>
      </c>
      <c r="J24" s="5" t="s">
        <v>441</v>
      </c>
      <c r="K24" s="5"/>
      <c r="L24" s="5" t="s">
        <v>10</v>
      </c>
      <c r="M24" s="38" t="s">
        <v>109</v>
      </c>
      <c r="N24" s="39" t="s">
        <v>607</v>
      </c>
      <c r="O24" s="39" t="s">
        <v>730</v>
      </c>
      <c r="P24" s="25">
        <v>334260</v>
      </c>
      <c r="Q24" s="43">
        <v>339980</v>
      </c>
      <c r="R24" s="40">
        <f t="shared" si="0"/>
        <v>5720</v>
      </c>
      <c r="S24" s="41">
        <f t="shared" si="1"/>
        <v>15.66050650239562</v>
      </c>
      <c r="T24" s="10" t="s">
        <v>723</v>
      </c>
      <c r="U24" s="10" t="s">
        <v>737</v>
      </c>
    </row>
    <row r="25" spans="1:21" ht="25.5" customHeight="1" x14ac:dyDescent="0.2">
      <c r="A25" s="21">
        <v>22</v>
      </c>
      <c r="B25" s="21">
        <v>18</v>
      </c>
      <c r="C25" s="21">
        <v>18</v>
      </c>
      <c r="D25" s="37" t="s">
        <v>611</v>
      </c>
      <c r="E25" s="36" t="s">
        <v>298</v>
      </c>
      <c r="F25" s="27" t="s">
        <v>299</v>
      </c>
      <c r="G25" s="5" t="s">
        <v>300</v>
      </c>
      <c r="H25" s="27" t="s">
        <v>301</v>
      </c>
      <c r="I25" s="5" t="s">
        <v>9</v>
      </c>
      <c r="J25" s="5" t="s">
        <v>300</v>
      </c>
      <c r="K25" s="5"/>
      <c r="L25" s="5" t="s">
        <v>10</v>
      </c>
      <c r="M25" s="38" t="s">
        <v>109</v>
      </c>
      <c r="N25" s="39" t="s">
        <v>607</v>
      </c>
      <c r="O25" s="39" t="s">
        <v>760</v>
      </c>
      <c r="P25" s="25">
        <v>334260</v>
      </c>
      <c r="Q25" s="43">
        <v>341998</v>
      </c>
      <c r="R25" s="40">
        <f t="shared" si="0"/>
        <v>7738</v>
      </c>
      <c r="S25" s="41">
        <f t="shared" si="1"/>
        <v>21.185489390828199</v>
      </c>
      <c r="T25" s="10" t="s">
        <v>723</v>
      </c>
      <c r="U25" s="10" t="s">
        <v>737</v>
      </c>
    </row>
    <row r="26" spans="1:21" ht="12.75" customHeight="1" x14ac:dyDescent="0.2">
      <c r="A26" s="21">
        <v>23</v>
      </c>
      <c r="B26" s="21">
        <v>19</v>
      </c>
      <c r="C26" s="21">
        <v>19</v>
      </c>
      <c r="D26" s="37" t="s">
        <v>608</v>
      </c>
      <c r="E26" s="36" t="s">
        <v>115</v>
      </c>
      <c r="F26" s="27">
        <v>1752</v>
      </c>
      <c r="G26" s="5"/>
      <c r="H26" s="27" t="s">
        <v>510</v>
      </c>
      <c r="I26" s="5" t="s">
        <v>9</v>
      </c>
      <c r="J26" s="5" t="s">
        <v>9</v>
      </c>
      <c r="K26" s="5"/>
      <c r="L26" s="5" t="s">
        <v>511</v>
      </c>
      <c r="M26" s="38" t="s">
        <v>109</v>
      </c>
      <c r="N26" s="39" t="s">
        <v>607</v>
      </c>
      <c r="O26" s="39" t="s">
        <v>510</v>
      </c>
      <c r="P26" s="25">
        <v>334260</v>
      </c>
      <c r="Q26" s="43">
        <v>338339</v>
      </c>
      <c r="R26" s="40">
        <f t="shared" si="0"/>
        <v>4079</v>
      </c>
      <c r="S26" s="41">
        <f t="shared" si="1"/>
        <v>11.167693360711841</v>
      </c>
      <c r="T26" s="10" t="s">
        <v>723</v>
      </c>
      <c r="U26" s="10" t="s">
        <v>736</v>
      </c>
    </row>
    <row r="27" spans="1:21" ht="12.75" customHeight="1" x14ac:dyDescent="0.2">
      <c r="A27" s="21">
        <v>24</v>
      </c>
      <c r="B27" s="21">
        <v>20</v>
      </c>
      <c r="C27" s="21">
        <v>20</v>
      </c>
      <c r="D27" s="37" t="s">
        <v>793</v>
      </c>
      <c r="E27" s="36" t="s">
        <v>106</v>
      </c>
      <c r="F27" s="27" t="s">
        <v>107</v>
      </c>
      <c r="G27" s="5"/>
      <c r="H27" s="24" t="s">
        <v>108</v>
      </c>
      <c r="I27" s="5" t="s">
        <v>17</v>
      </c>
      <c r="J27" s="5" t="s">
        <v>17</v>
      </c>
      <c r="K27" s="5"/>
      <c r="L27" s="5" t="s">
        <v>47</v>
      </c>
      <c r="M27" s="38" t="s">
        <v>109</v>
      </c>
      <c r="N27" s="39" t="s">
        <v>607</v>
      </c>
      <c r="O27" s="39" t="s">
        <v>108</v>
      </c>
      <c r="P27" s="25">
        <v>334260</v>
      </c>
      <c r="Q27" s="43">
        <v>337482</v>
      </c>
      <c r="R27" s="40">
        <f t="shared" si="0"/>
        <v>3222</v>
      </c>
      <c r="S27" s="41">
        <f t="shared" si="1"/>
        <v>8.821355236139631</v>
      </c>
      <c r="T27" s="10" t="s">
        <v>723</v>
      </c>
      <c r="U27" s="10" t="s">
        <v>736</v>
      </c>
    </row>
    <row r="28" spans="1:21" s="3" customFormat="1" ht="63.75" customHeight="1" x14ac:dyDescent="0.25">
      <c r="A28" s="21">
        <v>25</v>
      </c>
      <c r="B28" s="21">
        <v>21</v>
      </c>
      <c r="C28" s="21">
        <v>21</v>
      </c>
      <c r="D28" s="37" t="s">
        <v>615</v>
      </c>
      <c r="E28" s="36" t="s">
        <v>306</v>
      </c>
      <c r="F28" s="45" t="s">
        <v>785</v>
      </c>
      <c r="G28" s="5"/>
      <c r="H28" s="27" t="s">
        <v>307</v>
      </c>
      <c r="I28" s="5" t="s">
        <v>28</v>
      </c>
      <c r="J28" s="5" t="s">
        <v>28</v>
      </c>
      <c r="K28" s="5"/>
      <c r="L28" s="5" t="s">
        <v>308</v>
      </c>
      <c r="M28" s="38" t="s">
        <v>109</v>
      </c>
      <c r="N28" s="39" t="s">
        <v>607</v>
      </c>
      <c r="O28" s="39" t="s">
        <v>181</v>
      </c>
      <c r="P28" s="25">
        <v>334260</v>
      </c>
      <c r="Q28" s="43">
        <v>335089</v>
      </c>
      <c r="R28" s="40">
        <f t="shared" si="0"/>
        <v>829</v>
      </c>
      <c r="S28" s="41">
        <f t="shared" si="1"/>
        <v>2.2696783025325118</v>
      </c>
      <c r="T28" s="10" t="s">
        <v>723</v>
      </c>
      <c r="U28" s="10"/>
    </row>
    <row r="29" spans="1:21" ht="12.75" customHeight="1" x14ac:dyDescent="0.2">
      <c r="A29" s="21">
        <v>26</v>
      </c>
      <c r="B29" s="21">
        <v>22</v>
      </c>
      <c r="C29" s="21">
        <v>22</v>
      </c>
      <c r="D29" s="37" t="s">
        <v>609</v>
      </c>
      <c r="E29" s="36" t="s">
        <v>424</v>
      </c>
      <c r="F29" s="27" t="s">
        <v>425</v>
      </c>
      <c r="G29" s="5" t="s">
        <v>132</v>
      </c>
      <c r="H29" s="27" t="s">
        <v>426</v>
      </c>
      <c r="I29" s="5" t="s">
        <v>132</v>
      </c>
      <c r="J29" s="5" t="s">
        <v>132</v>
      </c>
      <c r="K29" s="5"/>
      <c r="L29" s="5" t="s">
        <v>36</v>
      </c>
      <c r="M29" s="38" t="s">
        <v>109</v>
      </c>
      <c r="N29" s="39" t="s">
        <v>607</v>
      </c>
      <c r="O29" s="39" t="s">
        <v>760</v>
      </c>
      <c r="P29" s="25">
        <v>334260</v>
      </c>
      <c r="Q29" s="43">
        <v>341998</v>
      </c>
      <c r="R29" s="40">
        <f t="shared" si="0"/>
        <v>7738</v>
      </c>
      <c r="S29" s="41">
        <f t="shared" si="1"/>
        <v>21.185489390828199</v>
      </c>
      <c r="T29" s="10" t="s">
        <v>723</v>
      </c>
      <c r="U29" s="10" t="s">
        <v>737</v>
      </c>
    </row>
    <row r="30" spans="1:21" ht="25.5" customHeight="1" x14ac:dyDescent="0.2">
      <c r="A30" s="21">
        <v>27</v>
      </c>
      <c r="B30" s="21" t="s">
        <v>614</v>
      </c>
      <c r="C30" s="21">
        <v>9</v>
      </c>
      <c r="D30" s="37" t="s">
        <v>594</v>
      </c>
      <c r="E30" s="36" t="s">
        <v>276</v>
      </c>
      <c r="F30" s="27" t="s">
        <v>442</v>
      </c>
      <c r="G30" s="5" t="s">
        <v>443</v>
      </c>
      <c r="H30" s="27" t="s">
        <v>444</v>
      </c>
      <c r="I30" s="5" t="s">
        <v>28</v>
      </c>
      <c r="J30" s="5" t="s">
        <v>606</v>
      </c>
      <c r="K30" s="5"/>
      <c r="L30" s="5" t="s">
        <v>10</v>
      </c>
      <c r="M30" s="38" t="s">
        <v>109</v>
      </c>
      <c r="N30" s="39" t="s">
        <v>607</v>
      </c>
      <c r="O30" s="24" t="s">
        <v>431</v>
      </c>
      <c r="P30" s="25">
        <v>334260</v>
      </c>
      <c r="Q30" s="43">
        <v>338740</v>
      </c>
      <c r="R30" s="40">
        <f t="shared" si="0"/>
        <v>4480</v>
      </c>
      <c r="S30" s="41">
        <f t="shared" si="1"/>
        <v>12.265571526351813</v>
      </c>
      <c r="T30" s="10" t="s">
        <v>723</v>
      </c>
      <c r="U30" s="10" t="s">
        <v>758</v>
      </c>
    </row>
    <row r="31" spans="1:21" ht="25.5" customHeight="1" x14ac:dyDescent="0.2">
      <c r="A31" s="23">
        <v>28</v>
      </c>
      <c r="B31" s="23">
        <v>23</v>
      </c>
      <c r="C31" s="23">
        <v>23</v>
      </c>
      <c r="D31" s="37" t="s">
        <v>619</v>
      </c>
      <c r="E31" s="36" t="s">
        <v>345</v>
      </c>
      <c r="F31" s="44" t="s">
        <v>346</v>
      </c>
      <c r="G31" s="10" t="s">
        <v>348</v>
      </c>
      <c r="H31" s="44" t="s">
        <v>347</v>
      </c>
      <c r="I31" s="10" t="s">
        <v>348</v>
      </c>
      <c r="J31" s="10" t="s">
        <v>348</v>
      </c>
      <c r="K31" s="10"/>
      <c r="L31" s="10" t="s">
        <v>349</v>
      </c>
      <c r="M31" s="38" t="s">
        <v>109</v>
      </c>
      <c r="N31" s="39" t="s">
        <v>607</v>
      </c>
      <c r="O31" s="39" t="s">
        <v>730</v>
      </c>
      <c r="P31" s="25">
        <v>334260</v>
      </c>
      <c r="Q31" s="43">
        <v>339980</v>
      </c>
      <c r="R31" s="40">
        <f t="shared" si="0"/>
        <v>5720</v>
      </c>
      <c r="S31" s="41">
        <f t="shared" si="1"/>
        <v>15.66050650239562</v>
      </c>
      <c r="T31" s="10" t="s">
        <v>723</v>
      </c>
      <c r="U31" s="10" t="s">
        <v>737</v>
      </c>
    </row>
    <row r="32" spans="1:21" ht="12.75" customHeight="1" x14ac:dyDescent="0.2">
      <c r="A32" s="23">
        <v>29</v>
      </c>
      <c r="B32" s="23" t="s">
        <v>614</v>
      </c>
      <c r="C32" s="23">
        <v>4</v>
      </c>
      <c r="D32" s="37" t="s">
        <v>604</v>
      </c>
      <c r="E32" s="36" t="s">
        <v>551</v>
      </c>
      <c r="F32" s="44" t="s">
        <v>552</v>
      </c>
      <c r="G32" s="10" t="s">
        <v>149</v>
      </c>
      <c r="H32" s="44" t="s">
        <v>553</v>
      </c>
      <c r="I32" s="10" t="s">
        <v>554</v>
      </c>
      <c r="J32" s="10" t="s">
        <v>154</v>
      </c>
      <c r="K32" s="10"/>
      <c r="L32" s="10"/>
      <c r="M32" s="38" t="s">
        <v>555</v>
      </c>
      <c r="N32" s="39" t="s">
        <v>555</v>
      </c>
      <c r="O32" s="39" t="s">
        <v>553</v>
      </c>
      <c r="P32" s="43">
        <v>334355</v>
      </c>
      <c r="Q32" s="43">
        <v>335318</v>
      </c>
      <c r="R32" s="40">
        <f t="shared" si="0"/>
        <v>963</v>
      </c>
      <c r="S32" s="41">
        <f t="shared" si="1"/>
        <v>2.6365503080082138</v>
      </c>
      <c r="T32" s="10" t="s">
        <v>723</v>
      </c>
      <c r="U32" s="10" t="s">
        <v>736</v>
      </c>
    </row>
    <row r="33" spans="1:21" ht="12.75" customHeight="1" x14ac:dyDescent="0.2">
      <c r="A33" s="23">
        <v>30</v>
      </c>
      <c r="B33" s="23">
        <v>24</v>
      </c>
      <c r="C33" s="23">
        <v>24</v>
      </c>
      <c r="D33" s="37" t="s">
        <v>599</v>
      </c>
      <c r="E33" s="36" t="s">
        <v>178</v>
      </c>
      <c r="F33" s="44"/>
      <c r="G33" s="10"/>
      <c r="H33" s="44" t="s">
        <v>179</v>
      </c>
      <c r="I33" s="10" t="s">
        <v>70</v>
      </c>
      <c r="J33" s="10" t="s">
        <v>70</v>
      </c>
      <c r="K33" s="10"/>
      <c r="L33" s="10" t="s">
        <v>180</v>
      </c>
      <c r="M33" s="38" t="s">
        <v>181</v>
      </c>
      <c r="N33" s="39" t="s">
        <v>181</v>
      </c>
      <c r="O33" s="39" t="s">
        <v>179</v>
      </c>
      <c r="P33" s="43">
        <v>335089</v>
      </c>
      <c r="Q33" s="43">
        <v>336349</v>
      </c>
      <c r="R33" s="40">
        <f t="shared" si="0"/>
        <v>1260</v>
      </c>
      <c r="S33" s="41">
        <f t="shared" si="1"/>
        <v>3.4496919917864477</v>
      </c>
      <c r="T33" s="10" t="s">
        <v>723</v>
      </c>
      <c r="U33" s="10" t="s">
        <v>736</v>
      </c>
    </row>
    <row r="34" spans="1:21" ht="12.75" customHeight="1" x14ac:dyDescent="0.2">
      <c r="A34" s="23">
        <v>31</v>
      </c>
      <c r="B34" s="23">
        <v>25</v>
      </c>
      <c r="C34" s="23">
        <v>25</v>
      </c>
      <c r="D34" s="37" t="s">
        <v>610</v>
      </c>
      <c r="E34" s="36" t="s">
        <v>119</v>
      </c>
      <c r="F34" s="44">
        <v>1781</v>
      </c>
      <c r="G34" s="10"/>
      <c r="H34" s="44">
        <v>1834</v>
      </c>
      <c r="I34" s="10" t="s">
        <v>120</v>
      </c>
      <c r="J34" s="10" t="s">
        <v>120</v>
      </c>
      <c r="K34" s="10"/>
      <c r="L34" s="10" t="s">
        <v>47</v>
      </c>
      <c r="M34" s="39" t="s">
        <v>612</v>
      </c>
      <c r="N34" s="39" t="s">
        <v>612</v>
      </c>
      <c r="O34" s="39" t="s">
        <v>730</v>
      </c>
      <c r="P34" s="43">
        <v>335365</v>
      </c>
      <c r="Q34" s="43">
        <v>339980</v>
      </c>
      <c r="R34" s="40">
        <f t="shared" si="0"/>
        <v>4615</v>
      </c>
      <c r="S34" s="41">
        <f t="shared" si="1"/>
        <v>12.635181382614647</v>
      </c>
      <c r="T34" s="10" t="s">
        <v>723</v>
      </c>
      <c r="U34" s="10" t="s">
        <v>735</v>
      </c>
    </row>
    <row r="35" spans="1:21" ht="63.75" customHeight="1" x14ac:dyDescent="0.2">
      <c r="A35" s="23">
        <v>32</v>
      </c>
      <c r="B35" s="23" t="s">
        <v>614</v>
      </c>
      <c r="C35" s="23">
        <v>21</v>
      </c>
      <c r="D35" s="37" t="s">
        <v>615</v>
      </c>
      <c r="E35" s="36" t="s">
        <v>306</v>
      </c>
      <c r="F35" s="46" t="s">
        <v>785</v>
      </c>
      <c r="G35" s="10"/>
      <c r="H35" s="44" t="s">
        <v>307</v>
      </c>
      <c r="I35" s="10" t="s">
        <v>28</v>
      </c>
      <c r="J35" s="10" t="s">
        <v>28</v>
      </c>
      <c r="K35" s="10"/>
      <c r="L35" s="10" t="s">
        <v>308</v>
      </c>
      <c r="M35" s="39" t="s">
        <v>616</v>
      </c>
      <c r="N35" s="39" t="s">
        <v>616</v>
      </c>
      <c r="O35" s="39" t="s">
        <v>753</v>
      </c>
      <c r="P35" s="43">
        <v>336400</v>
      </c>
      <c r="Q35" s="43">
        <v>342729</v>
      </c>
      <c r="R35" s="40">
        <f t="shared" si="0"/>
        <v>6329</v>
      </c>
      <c r="S35" s="41">
        <f t="shared" si="1"/>
        <v>17.32785763175907</v>
      </c>
      <c r="T35" s="10" t="s">
        <v>723</v>
      </c>
      <c r="U35" s="10" t="s">
        <v>737</v>
      </c>
    </row>
    <row r="36" spans="1:21" ht="38.25" customHeight="1" x14ac:dyDescent="0.2">
      <c r="A36" s="23">
        <v>33</v>
      </c>
      <c r="B36" s="23">
        <v>26</v>
      </c>
      <c r="C36" s="23">
        <v>26</v>
      </c>
      <c r="D36" s="37" t="s">
        <v>620</v>
      </c>
      <c r="E36" s="36" t="s">
        <v>618</v>
      </c>
      <c r="F36" s="44" t="s">
        <v>413</v>
      </c>
      <c r="G36" s="10" t="s">
        <v>17</v>
      </c>
      <c r="H36" s="44" t="s">
        <v>414</v>
      </c>
      <c r="I36" s="10" t="s">
        <v>28</v>
      </c>
      <c r="J36" s="10" t="s">
        <v>17</v>
      </c>
      <c r="K36" s="10"/>
      <c r="L36" s="10" t="s">
        <v>415</v>
      </c>
      <c r="M36" s="39" t="s">
        <v>617</v>
      </c>
      <c r="N36" s="39" t="s">
        <v>617</v>
      </c>
      <c r="O36" s="39" t="s">
        <v>753</v>
      </c>
      <c r="P36" s="43">
        <v>337633</v>
      </c>
      <c r="Q36" s="43">
        <v>342729</v>
      </c>
      <c r="R36" s="40">
        <f t="shared" si="0"/>
        <v>5096</v>
      </c>
      <c r="S36" s="41">
        <f t="shared" si="1"/>
        <v>13.952087611225188</v>
      </c>
      <c r="T36" s="10" t="s">
        <v>723</v>
      </c>
      <c r="U36" s="10" t="s">
        <v>737</v>
      </c>
    </row>
    <row r="37" spans="1:21" ht="12.75" customHeight="1" x14ac:dyDescent="0.2">
      <c r="A37" s="23">
        <v>34</v>
      </c>
      <c r="B37" s="23">
        <v>27</v>
      </c>
      <c r="C37" s="23">
        <v>27</v>
      </c>
      <c r="D37" s="42" t="s">
        <v>656</v>
      </c>
      <c r="E37" s="10" t="s">
        <v>87</v>
      </c>
      <c r="F37" s="44" t="s">
        <v>88</v>
      </c>
      <c r="G37" s="10" t="s">
        <v>9</v>
      </c>
      <c r="H37" s="44" t="s">
        <v>89</v>
      </c>
      <c r="I37" s="10" t="s">
        <v>90</v>
      </c>
      <c r="J37" s="10" t="s">
        <v>9</v>
      </c>
      <c r="K37" s="10"/>
      <c r="L37" s="10"/>
      <c r="M37" s="47" t="s">
        <v>621</v>
      </c>
      <c r="N37" s="47" t="s">
        <v>621</v>
      </c>
      <c r="O37" s="24" t="s">
        <v>781</v>
      </c>
      <c r="P37" s="43">
        <v>338179</v>
      </c>
      <c r="Q37" s="43">
        <v>341634</v>
      </c>
      <c r="R37" s="40">
        <f t="shared" si="0"/>
        <v>3455</v>
      </c>
      <c r="S37" s="41">
        <f t="shared" si="1"/>
        <v>9.4592744695414108</v>
      </c>
      <c r="T37" s="10" t="s">
        <v>723</v>
      </c>
      <c r="U37" s="10" t="s">
        <v>737</v>
      </c>
    </row>
    <row r="38" spans="1:21" ht="25.5" customHeight="1" x14ac:dyDescent="0.2">
      <c r="A38" s="23">
        <v>35</v>
      </c>
      <c r="B38" s="23">
        <v>28</v>
      </c>
      <c r="C38" s="23">
        <v>28</v>
      </c>
      <c r="D38" s="37" t="s">
        <v>757</v>
      </c>
      <c r="E38" s="36" t="s">
        <v>276</v>
      </c>
      <c r="F38" s="44" t="s">
        <v>325</v>
      </c>
      <c r="G38" s="10"/>
      <c r="H38" s="44" t="s">
        <v>326</v>
      </c>
      <c r="I38" s="10" t="s">
        <v>9</v>
      </c>
      <c r="J38" s="10" t="s">
        <v>9</v>
      </c>
      <c r="K38" s="10"/>
      <c r="L38" s="10" t="s">
        <v>10</v>
      </c>
      <c r="M38" s="47" t="s">
        <v>327</v>
      </c>
      <c r="N38" s="47" t="s">
        <v>327</v>
      </c>
      <c r="O38" s="39" t="s">
        <v>730</v>
      </c>
      <c r="P38" s="43">
        <v>338593</v>
      </c>
      <c r="Q38" s="43">
        <v>339980</v>
      </c>
      <c r="R38" s="40">
        <f t="shared" si="0"/>
        <v>1387</v>
      </c>
      <c r="S38" s="41">
        <f t="shared" si="1"/>
        <v>3.7973990417522243</v>
      </c>
      <c r="T38" s="10" t="s">
        <v>723</v>
      </c>
      <c r="U38" s="10" t="s">
        <v>735</v>
      </c>
    </row>
    <row r="39" spans="1:21" ht="25.5" customHeight="1" x14ac:dyDescent="0.2">
      <c r="A39" s="23">
        <v>36</v>
      </c>
      <c r="B39" s="23">
        <v>29</v>
      </c>
      <c r="C39" s="23">
        <v>29</v>
      </c>
      <c r="D39" s="37" t="s">
        <v>628</v>
      </c>
      <c r="E39" s="36" t="s">
        <v>481</v>
      </c>
      <c r="F39" s="44" t="s">
        <v>482</v>
      </c>
      <c r="G39" s="10"/>
      <c r="H39" s="44" t="s">
        <v>483</v>
      </c>
      <c r="I39" s="10" t="s">
        <v>60</v>
      </c>
      <c r="J39" s="10" t="s">
        <v>60</v>
      </c>
      <c r="K39" s="10"/>
      <c r="L39" s="10" t="s">
        <v>10</v>
      </c>
      <c r="M39" s="39" t="s">
        <v>431</v>
      </c>
      <c r="N39" s="39" t="s">
        <v>431</v>
      </c>
      <c r="O39" s="39" t="s">
        <v>730</v>
      </c>
      <c r="P39" s="43">
        <v>338740</v>
      </c>
      <c r="Q39" s="43">
        <v>339980</v>
      </c>
      <c r="R39" s="48">
        <f t="shared" si="0"/>
        <v>1240</v>
      </c>
      <c r="S39" s="49">
        <f t="shared" si="1"/>
        <v>3.3949349760438055</v>
      </c>
      <c r="T39" s="10" t="s">
        <v>723</v>
      </c>
      <c r="U39" s="10" t="s">
        <v>737</v>
      </c>
    </row>
    <row r="40" spans="1:21" ht="12.75" customHeight="1" x14ac:dyDescent="0.2">
      <c r="A40" s="23">
        <v>37</v>
      </c>
      <c r="B40" s="23">
        <v>30</v>
      </c>
      <c r="C40" s="23">
        <v>30</v>
      </c>
      <c r="D40" s="37" t="s">
        <v>623</v>
      </c>
      <c r="E40" s="36" t="s">
        <v>134</v>
      </c>
      <c r="F40" s="44">
        <v>1773</v>
      </c>
      <c r="G40" s="10" t="s">
        <v>428</v>
      </c>
      <c r="H40" s="44" t="s">
        <v>429</v>
      </c>
      <c r="I40" s="10" t="s">
        <v>622</v>
      </c>
      <c r="J40" s="10" t="s">
        <v>428</v>
      </c>
      <c r="K40" s="10"/>
      <c r="L40" s="10" t="s">
        <v>430</v>
      </c>
      <c r="M40" s="39" t="s">
        <v>431</v>
      </c>
      <c r="N40" s="39" t="s">
        <v>431</v>
      </c>
      <c r="O40" s="39" t="s">
        <v>730</v>
      </c>
      <c r="P40" s="43">
        <v>338740</v>
      </c>
      <c r="Q40" s="43">
        <v>339980</v>
      </c>
      <c r="R40" s="48">
        <f t="shared" si="0"/>
        <v>1240</v>
      </c>
      <c r="S40" s="49">
        <f t="shared" si="1"/>
        <v>3.3949349760438055</v>
      </c>
      <c r="T40" s="10" t="s">
        <v>723</v>
      </c>
      <c r="U40" s="10" t="s">
        <v>737</v>
      </c>
    </row>
    <row r="41" spans="1:21" ht="12.75" customHeight="1" x14ac:dyDescent="0.2">
      <c r="A41" s="21">
        <v>38</v>
      </c>
      <c r="B41" s="23">
        <v>31</v>
      </c>
      <c r="C41" s="23">
        <v>31</v>
      </c>
      <c r="D41" s="37" t="s">
        <v>593</v>
      </c>
      <c r="E41" s="6" t="s">
        <v>115</v>
      </c>
      <c r="F41" s="27" t="s">
        <v>116</v>
      </c>
      <c r="G41" s="5"/>
      <c r="H41" s="27" t="s">
        <v>117</v>
      </c>
      <c r="I41" s="5" t="s">
        <v>24</v>
      </c>
      <c r="J41" s="5" t="s">
        <v>24</v>
      </c>
      <c r="K41" s="5"/>
      <c r="L41" s="5" t="s">
        <v>47</v>
      </c>
      <c r="M41" s="39" t="s">
        <v>118</v>
      </c>
      <c r="N41" s="39" t="s">
        <v>730</v>
      </c>
      <c r="O41" s="24" t="s">
        <v>781</v>
      </c>
      <c r="P41" s="43">
        <v>339980</v>
      </c>
      <c r="Q41" s="43">
        <v>341634</v>
      </c>
      <c r="R41" s="40">
        <f t="shared" si="0"/>
        <v>1654</v>
      </c>
      <c r="S41" s="41">
        <f t="shared" si="1"/>
        <v>4.5284052019164953</v>
      </c>
      <c r="T41" s="10" t="s">
        <v>723</v>
      </c>
      <c r="U41" s="10" t="s">
        <v>735</v>
      </c>
    </row>
    <row r="42" spans="1:21" ht="12.75" customHeight="1" x14ac:dyDescent="0.2">
      <c r="A42" s="21">
        <v>39</v>
      </c>
      <c r="B42" s="23" t="s">
        <v>614</v>
      </c>
      <c r="C42" s="23">
        <v>1</v>
      </c>
      <c r="D42" s="37" t="s">
        <v>599</v>
      </c>
      <c r="E42" s="36" t="s">
        <v>182</v>
      </c>
      <c r="F42" s="27" t="s">
        <v>183</v>
      </c>
      <c r="G42" s="5" t="s">
        <v>90</v>
      </c>
      <c r="H42" s="27" t="s">
        <v>184</v>
      </c>
      <c r="I42" s="5" t="s">
        <v>70</v>
      </c>
      <c r="J42" s="5" t="s">
        <v>70</v>
      </c>
      <c r="K42" s="5"/>
      <c r="L42" s="5" t="s">
        <v>185</v>
      </c>
      <c r="M42" s="39" t="s">
        <v>118</v>
      </c>
      <c r="N42" s="39" t="s">
        <v>730</v>
      </c>
      <c r="O42" s="24" t="s">
        <v>642</v>
      </c>
      <c r="P42" s="43">
        <v>339980</v>
      </c>
      <c r="Q42" s="25">
        <v>342363</v>
      </c>
      <c r="R42" s="40">
        <f t="shared" si="0"/>
        <v>2383</v>
      </c>
      <c r="S42" s="41">
        <f t="shared" si="1"/>
        <v>6.5242984257357977</v>
      </c>
      <c r="T42" s="10" t="s">
        <v>723</v>
      </c>
      <c r="U42" s="10" t="s">
        <v>737</v>
      </c>
    </row>
    <row r="43" spans="1:21" ht="25.5" customHeight="1" x14ac:dyDescent="0.2">
      <c r="A43" s="21">
        <v>40</v>
      </c>
      <c r="B43" s="23" t="s">
        <v>614</v>
      </c>
      <c r="C43" s="23">
        <v>9</v>
      </c>
      <c r="D43" s="37" t="s">
        <v>594</v>
      </c>
      <c r="E43" s="36" t="s">
        <v>276</v>
      </c>
      <c r="F43" s="27" t="s">
        <v>442</v>
      </c>
      <c r="G43" s="5" t="s">
        <v>443</v>
      </c>
      <c r="H43" s="27" t="s">
        <v>444</v>
      </c>
      <c r="I43" s="5" t="s">
        <v>28</v>
      </c>
      <c r="J43" s="5" t="s">
        <v>606</v>
      </c>
      <c r="K43" s="5"/>
      <c r="L43" s="5" t="s">
        <v>10</v>
      </c>
      <c r="M43" s="39" t="s">
        <v>118</v>
      </c>
      <c r="N43" s="39" t="s">
        <v>730</v>
      </c>
      <c r="O43" s="24" t="s">
        <v>642</v>
      </c>
      <c r="P43" s="43">
        <v>339980</v>
      </c>
      <c r="Q43" s="25">
        <v>342363</v>
      </c>
      <c r="R43" s="40">
        <f t="shared" si="0"/>
        <v>2383</v>
      </c>
      <c r="S43" s="41">
        <f t="shared" si="1"/>
        <v>6.5242984257357977</v>
      </c>
      <c r="T43" s="10" t="s">
        <v>723</v>
      </c>
      <c r="U43" s="10" t="s">
        <v>737</v>
      </c>
    </row>
    <row r="44" spans="1:21" ht="25.5" customHeight="1" x14ac:dyDescent="0.2">
      <c r="A44" s="21">
        <v>41</v>
      </c>
      <c r="B44" s="21">
        <v>32</v>
      </c>
      <c r="C44" s="21">
        <v>32</v>
      </c>
      <c r="D44" s="37" t="s">
        <v>808</v>
      </c>
      <c r="E44" s="36" t="s">
        <v>87</v>
      </c>
      <c r="F44" s="27" t="s">
        <v>358</v>
      </c>
      <c r="G44" s="5"/>
      <c r="H44" s="27" t="s">
        <v>359</v>
      </c>
      <c r="I44" s="5" t="s">
        <v>64</v>
      </c>
      <c r="J44" s="5" t="s">
        <v>64</v>
      </c>
      <c r="K44" s="5"/>
      <c r="L44" s="5" t="s">
        <v>10</v>
      </c>
      <c r="M44" s="24" t="s">
        <v>118</v>
      </c>
      <c r="N44" s="39" t="s">
        <v>730</v>
      </c>
      <c r="O44" s="24" t="s">
        <v>784</v>
      </c>
      <c r="P44" s="43">
        <v>339980</v>
      </c>
      <c r="Q44" s="25">
        <v>340199</v>
      </c>
      <c r="R44" s="40">
        <f t="shared" si="0"/>
        <v>219</v>
      </c>
      <c r="S44" s="41">
        <f t="shared" si="1"/>
        <v>0.59958932238193019</v>
      </c>
      <c r="T44" s="10" t="s">
        <v>723</v>
      </c>
      <c r="U44" s="10" t="s">
        <v>734</v>
      </c>
    </row>
    <row r="45" spans="1:21" ht="12.75" customHeight="1" x14ac:dyDescent="0.2">
      <c r="A45" s="21">
        <v>42</v>
      </c>
      <c r="B45" s="21">
        <v>33</v>
      </c>
      <c r="C45" s="21">
        <v>33</v>
      </c>
      <c r="D45" s="26" t="s">
        <v>626</v>
      </c>
      <c r="E45" s="6" t="s">
        <v>481</v>
      </c>
      <c r="F45" s="27">
        <v>1771</v>
      </c>
      <c r="G45" s="5"/>
      <c r="H45" s="27" t="s">
        <v>213</v>
      </c>
      <c r="I45" s="5" t="s">
        <v>60</v>
      </c>
      <c r="J45" s="5" t="s">
        <v>60</v>
      </c>
      <c r="K45" s="5"/>
      <c r="L45" s="5" t="s">
        <v>47</v>
      </c>
      <c r="M45" s="24" t="s">
        <v>214</v>
      </c>
      <c r="N45" s="24" t="s">
        <v>784</v>
      </c>
      <c r="O45" s="24" t="s">
        <v>213</v>
      </c>
      <c r="P45" s="25">
        <v>340199</v>
      </c>
      <c r="Q45" s="25">
        <v>341835</v>
      </c>
      <c r="R45" s="40">
        <f t="shared" si="0"/>
        <v>1636</v>
      </c>
      <c r="S45" s="41">
        <f t="shared" si="1"/>
        <v>4.4791238877481181</v>
      </c>
      <c r="T45" s="10" t="s">
        <v>723</v>
      </c>
      <c r="U45" s="10" t="s">
        <v>736</v>
      </c>
    </row>
    <row r="46" spans="1:21" ht="25.5" customHeight="1" x14ac:dyDescent="0.2">
      <c r="A46" s="21">
        <v>43</v>
      </c>
      <c r="B46" s="21" t="s">
        <v>614</v>
      </c>
      <c r="C46" s="21">
        <v>28</v>
      </c>
      <c r="D46" s="37" t="s">
        <v>757</v>
      </c>
      <c r="E46" s="36" t="s">
        <v>276</v>
      </c>
      <c r="F46" s="27" t="s">
        <v>325</v>
      </c>
      <c r="G46" s="5"/>
      <c r="H46" s="27" t="s">
        <v>326</v>
      </c>
      <c r="I46" s="5" t="s">
        <v>9</v>
      </c>
      <c r="J46" s="5" t="s">
        <v>9</v>
      </c>
      <c r="K46" s="5"/>
      <c r="L46" s="5" t="s">
        <v>10</v>
      </c>
      <c r="M46" s="24" t="s">
        <v>328</v>
      </c>
      <c r="N46" s="24" t="s">
        <v>781</v>
      </c>
      <c r="O46" s="39" t="s">
        <v>638</v>
      </c>
      <c r="P46" s="43">
        <v>341634</v>
      </c>
      <c r="Q46" s="25">
        <v>343109</v>
      </c>
      <c r="R46" s="40">
        <f t="shared" si="0"/>
        <v>1475</v>
      </c>
      <c r="S46" s="41">
        <f t="shared" si="1"/>
        <v>4.0383299110198498</v>
      </c>
      <c r="T46" s="10" t="s">
        <v>723</v>
      </c>
      <c r="U46" s="10" t="s">
        <v>735</v>
      </c>
    </row>
    <row r="47" spans="1:21" ht="12.75" customHeight="1" x14ac:dyDescent="0.2">
      <c r="A47" s="21">
        <v>44</v>
      </c>
      <c r="B47" s="21">
        <v>34</v>
      </c>
      <c r="C47" s="21">
        <v>34</v>
      </c>
      <c r="D47" s="26" t="s">
        <v>624</v>
      </c>
      <c r="E47" s="6" t="s">
        <v>350</v>
      </c>
      <c r="F47" s="27" t="s">
        <v>351</v>
      </c>
      <c r="G47" s="5" t="s">
        <v>9</v>
      </c>
      <c r="H47" s="27" t="s">
        <v>352</v>
      </c>
      <c r="I47" s="5" t="s">
        <v>90</v>
      </c>
      <c r="J47" s="5" t="s">
        <v>9</v>
      </c>
      <c r="K47" s="5"/>
      <c r="L47" s="5" t="s">
        <v>47</v>
      </c>
      <c r="M47" s="24" t="s">
        <v>328</v>
      </c>
      <c r="N47" s="24" t="s">
        <v>781</v>
      </c>
      <c r="O47" s="24" t="s">
        <v>639</v>
      </c>
      <c r="P47" s="43">
        <v>341634</v>
      </c>
      <c r="Q47" s="25">
        <v>343318</v>
      </c>
      <c r="R47" s="40">
        <f t="shared" si="0"/>
        <v>1684</v>
      </c>
      <c r="S47" s="41">
        <f t="shared" si="1"/>
        <v>4.6105407255304582</v>
      </c>
      <c r="T47" s="10" t="s">
        <v>723</v>
      </c>
      <c r="U47" s="10" t="s">
        <v>737</v>
      </c>
    </row>
    <row r="48" spans="1:21" ht="12.75" customHeight="1" x14ac:dyDescent="0.2">
      <c r="A48" s="21">
        <v>45</v>
      </c>
      <c r="B48" s="21">
        <v>35</v>
      </c>
      <c r="C48" s="21">
        <v>35</v>
      </c>
      <c r="D48" s="37" t="s">
        <v>628</v>
      </c>
      <c r="E48" s="36" t="s">
        <v>87</v>
      </c>
      <c r="F48" s="27"/>
      <c r="G48" s="5"/>
      <c r="H48" s="27">
        <v>9.1837999999999997</v>
      </c>
      <c r="I48" s="5" t="s">
        <v>60</v>
      </c>
      <c r="J48" s="5" t="s">
        <v>60</v>
      </c>
      <c r="K48" s="5"/>
      <c r="L48" s="5" t="s">
        <v>36</v>
      </c>
      <c r="M48" s="24" t="s">
        <v>493</v>
      </c>
      <c r="N48" s="24" t="s">
        <v>783</v>
      </c>
      <c r="O48" s="24">
        <v>9.1837999999999997</v>
      </c>
      <c r="P48" s="25">
        <v>341936</v>
      </c>
      <c r="Q48" s="25">
        <v>342865</v>
      </c>
      <c r="R48" s="40">
        <f t="shared" si="0"/>
        <v>929</v>
      </c>
      <c r="S48" s="41">
        <f t="shared" si="1"/>
        <v>2.5434633812457221</v>
      </c>
      <c r="T48" s="10" t="s">
        <v>723</v>
      </c>
      <c r="U48" s="10" t="s">
        <v>736</v>
      </c>
    </row>
    <row r="49" spans="1:21" ht="25.5" customHeight="1" x14ac:dyDescent="0.2">
      <c r="A49" s="21">
        <v>46</v>
      </c>
      <c r="B49" s="21">
        <v>36</v>
      </c>
      <c r="C49" s="21">
        <v>36</v>
      </c>
      <c r="D49" s="26" t="s">
        <v>643</v>
      </c>
      <c r="E49" s="6" t="s">
        <v>87</v>
      </c>
      <c r="F49" s="27" t="s">
        <v>199</v>
      </c>
      <c r="G49" s="5"/>
      <c r="H49" s="27" t="s">
        <v>200</v>
      </c>
      <c r="I49" s="5" t="s">
        <v>67</v>
      </c>
      <c r="J49" s="5" t="s">
        <v>67</v>
      </c>
      <c r="K49" s="5"/>
      <c r="L49" s="5" t="s">
        <v>201</v>
      </c>
      <c r="M49" s="24" t="s">
        <v>202</v>
      </c>
      <c r="N49" s="24" t="s">
        <v>760</v>
      </c>
      <c r="O49" s="39" t="s">
        <v>648</v>
      </c>
      <c r="P49" s="25">
        <v>341998</v>
      </c>
      <c r="Q49" s="25">
        <v>346383</v>
      </c>
      <c r="R49" s="40">
        <f t="shared" si="0"/>
        <v>4385</v>
      </c>
      <c r="S49" s="41">
        <f t="shared" si="1"/>
        <v>12.005475701574264</v>
      </c>
      <c r="T49" s="10" t="s">
        <v>723</v>
      </c>
      <c r="U49" s="10" t="s">
        <v>768</v>
      </c>
    </row>
    <row r="50" spans="1:21" ht="25.5" customHeight="1" x14ac:dyDescent="0.2">
      <c r="A50" s="21">
        <v>47</v>
      </c>
      <c r="B50" s="21">
        <v>37</v>
      </c>
      <c r="C50" s="21">
        <v>37</v>
      </c>
      <c r="D50" s="37" t="s">
        <v>569</v>
      </c>
      <c r="E50" s="36" t="s">
        <v>380</v>
      </c>
      <c r="F50" s="27">
        <v>1795</v>
      </c>
      <c r="G50" s="5"/>
      <c r="H50" s="27">
        <v>5.1839000000000004</v>
      </c>
      <c r="I50" s="5"/>
      <c r="J50" s="5" t="s">
        <v>146</v>
      </c>
      <c r="K50" s="5"/>
      <c r="L50" s="5" t="s">
        <v>10</v>
      </c>
      <c r="M50" s="24" t="s">
        <v>202</v>
      </c>
      <c r="N50" s="24" t="s">
        <v>759</v>
      </c>
      <c r="O50" s="24">
        <v>5.1839000000000004</v>
      </c>
      <c r="P50" s="25">
        <v>342002</v>
      </c>
      <c r="Q50" s="25">
        <v>343088</v>
      </c>
      <c r="R50" s="40">
        <f t="shared" si="0"/>
        <v>1086</v>
      </c>
      <c r="S50" s="41">
        <f t="shared" si="1"/>
        <v>2.9733059548254621</v>
      </c>
      <c r="T50" s="10" t="s">
        <v>723</v>
      </c>
      <c r="U50" s="10" t="s">
        <v>736</v>
      </c>
    </row>
    <row r="51" spans="1:21" ht="89.25" customHeight="1" x14ac:dyDescent="0.2">
      <c r="A51" s="21">
        <v>48</v>
      </c>
      <c r="B51" s="21">
        <v>38</v>
      </c>
      <c r="C51" s="21">
        <v>38</v>
      </c>
      <c r="D51" s="26" t="s">
        <v>630</v>
      </c>
      <c r="E51" s="6" t="s">
        <v>218</v>
      </c>
      <c r="F51" s="27" t="s">
        <v>219</v>
      </c>
      <c r="G51" s="5" t="s">
        <v>169</v>
      </c>
      <c r="H51" s="27" t="s">
        <v>220</v>
      </c>
      <c r="I51" s="5" t="s">
        <v>155</v>
      </c>
      <c r="J51" s="5" t="s">
        <v>169</v>
      </c>
      <c r="K51" s="5"/>
      <c r="L51" s="5" t="s">
        <v>221</v>
      </c>
      <c r="M51" s="24" t="s">
        <v>222</v>
      </c>
      <c r="N51" s="24" t="s">
        <v>642</v>
      </c>
      <c r="O51" s="24" t="s">
        <v>223</v>
      </c>
      <c r="P51" s="25">
        <v>342363</v>
      </c>
      <c r="Q51" s="25">
        <v>345291</v>
      </c>
      <c r="R51" s="40">
        <f t="shared" si="0"/>
        <v>2928</v>
      </c>
      <c r="S51" s="41">
        <f t="shared" si="1"/>
        <v>8.0164271047227924</v>
      </c>
      <c r="T51" s="10" t="s">
        <v>723</v>
      </c>
      <c r="U51" s="10" t="s">
        <v>750</v>
      </c>
    </row>
    <row r="52" spans="1:21" s="3" customFormat="1" ht="25.5" customHeight="1" x14ac:dyDescent="0.25">
      <c r="A52" s="21">
        <v>49</v>
      </c>
      <c r="B52" s="21">
        <v>39</v>
      </c>
      <c r="C52" s="21">
        <v>39</v>
      </c>
      <c r="D52" s="37" t="s">
        <v>605</v>
      </c>
      <c r="E52" s="36" t="s">
        <v>87</v>
      </c>
      <c r="F52" s="27" t="s">
        <v>462</v>
      </c>
      <c r="G52" s="5" t="s">
        <v>28</v>
      </c>
      <c r="H52" s="27" t="s">
        <v>463</v>
      </c>
      <c r="I52" s="5" t="s">
        <v>90</v>
      </c>
      <c r="J52" s="5" t="s">
        <v>28</v>
      </c>
      <c r="K52" s="5"/>
      <c r="L52" s="5" t="s">
        <v>47</v>
      </c>
      <c r="M52" s="24" t="s">
        <v>222</v>
      </c>
      <c r="N52" s="24" t="s">
        <v>642</v>
      </c>
      <c r="O52" s="24" t="s">
        <v>639</v>
      </c>
      <c r="P52" s="25">
        <v>342363</v>
      </c>
      <c r="Q52" s="25">
        <v>343318</v>
      </c>
      <c r="R52" s="40">
        <f t="shared" si="0"/>
        <v>955</v>
      </c>
      <c r="S52" s="41">
        <f t="shared" si="1"/>
        <v>2.6146475017111568</v>
      </c>
      <c r="T52" s="10" t="s">
        <v>723</v>
      </c>
      <c r="U52" s="10" t="s">
        <v>737</v>
      </c>
    </row>
    <row r="53" spans="1:21" ht="12.75" customHeight="1" x14ac:dyDescent="0.2">
      <c r="A53" s="21">
        <v>50</v>
      </c>
      <c r="B53" s="21">
        <v>40</v>
      </c>
      <c r="C53" s="21">
        <v>40</v>
      </c>
      <c r="D53" s="37" t="s">
        <v>628</v>
      </c>
      <c r="E53" s="36" t="s">
        <v>497</v>
      </c>
      <c r="F53" s="27"/>
      <c r="G53" s="5"/>
      <c r="H53" s="27" t="s">
        <v>498</v>
      </c>
      <c r="I53" s="5" t="s">
        <v>176</v>
      </c>
      <c r="J53" s="5" t="s">
        <v>176</v>
      </c>
      <c r="K53" s="5"/>
      <c r="L53" s="5"/>
      <c r="M53" s="24" t="s">
        <v>492</v>
      </c>
      <c r="N53" s="24" t="s">
        <v>753</v>
      </c>
      <c r="O53" s="24" t="s">
        <v>639</v>
      </c>
      <c r="P53" s="25">
        <v>342729</v>
      </c>
      <c r="Q53" s="25">
        <v>343318</v>
      </c>
      <c r="R53" s="40">
        <f t="shared" si="0"/>
        <v>589</v>
      </c>
      <c r="S53" s="41">
        <f t="shared" si="1"/>
        <v>1.6125941136208077</v>
      </c>
      <c r="T53" s="10" t="s">
        <v>723</v>
      </c>
      <c r="U53" s="10" t="s">
        <v>737</v>
      </c>
    </row>
    <row r="54" spans="1:21" ht="12.75" customHeight="1" x14ac:dyDescent="0.2">
      <c r="A54" s="21">
        <v>51</v>
      </c>
      <c r="B54" s="21">
        <v>41</v>
      </c>
      <c r="C54" s="21">
        <v>41</v>
      </c>
      <c r="D54" s="37" t="s">
        <v>628</v>
      </c>
      <c r="E54" s="36" t="s">
        <v>489</v>
      </c>
      <c r="F54" s="27">
        <v>1780</v>
      </c>
      <c r="G54" s="5" t="s">
        <v>17</v>
      </c>
      <c r="H54" s="27" t="s">
        <v>490</v>
      </c>
      <c r="I54" s="5" t="s">
        <v>90</v>
      </c>
      <c r="J54" s="5" t="s">
        <v>491</v>
      </c>
      <c r="K54" s="5"/>
      <c r="L54" s="5" t="s">
        <v>47</v>
      </c>
      <c r="M54" s="24" t="s">
        <v>492</v>
      </c>
      <c r="N54" s="24" t="s">
        <v>753</v>
      </c>
      <c r="O54" s="24" t="s">
        <v>639</v>
      </c>
      <c r="P54" s="25">
        <v>342729</v>
      </c>
      <c r="Q54" s="25">
        <v>343318</v>
      </c>
      <c r="R54" s="40">
        <f t="shared" si="0"/>
        <v>589</v>
      </c>
      <c r="S54" s="41">
        <f t="shared" si="1"/>
        <v>1.6125941136208077</v>
      </c>
      <c r="T54" s="10" t="s">
        <v>723</v>
      </c>
      <c r="U54" s="10" t="s">
        <v>737</v>
      </c>
    </row>
    <row r="55" spans="1:21" ht="25.5" customHeight="1" x14ac:dyDescent="0.2">
      <c r="A55" s="21">
        <v>52</v>
      </c>
      <c r="B55" s="23" t="s">
        <v>614</v>
      </c>
      <c r="C55" s="23">
        <v>18</v>
      </c>
      <c r="D55" s="37" t="s">
        <v>611</v>
      </c>
      <c r="E55" s="36" t="s">
        <v>298</v>
      </c>
      <c r="F55" s="27" t="s">
        <v>299</v>
      </c>
      <c r="G55" s="5" t="s">
        <v>300</v>
      </c>
      <c r="H55" s="27" t="s">
        <v>301</v>
      </c>
      <c r="I55" s="5" t="s">
        <v>9</v>
      </c>
      <c r="J55" s="5" t="s">
        <v>300</v>
      </c>
      <c r="K55" s="5"/>
      <c r="L55" s="5" t="s">
        <v>10</v>
      </c>
      <c r="M55" s="24" t="s">
        <v>302</v>
      </c>
      <c r="N55" s="24" t="s">
        <v>638</v>
      </c>
      <c r="O55" s="24" t="s">
        <v>639</v>
      </c>
      <c r="P55" s="25">
        <v>343109</v>
      </c>
      <c r="Q55" s="25">
        <v>343318</v>
      </c>
      <c r="R55" s="40">
        <f t="shared" si="0"/>
        <v>209</v>
      </c>
      <c r="S55" s="41">
        <f t="shared" si="1"/>
        <v>0.57221081451060918</v>
      </c>
      <c r="T55" s="10" t="s">
        <v>723</v>
      </c>
      <c r="U55" s="10" t="s">
        <v>737</v>
      </c>
    </row>
    <row r="56" spans="1:21" ht="12.75" customHeight="1" x14ac:dyDescent="0.2">
      <c r="A56" s="21">
        <v>53</v>
      </c>
      <c r="B56" s="21">
        <v>42</v>
      </c>
      <c r="C56" s="21">
        <v>42</v>
      </c>
      <c r="D56" s="37" t="s">
        <v>808</v>
      </c>
      <c r="E56" s="36" t="s">
        <v>26</v>
      </c>
      <c r="F56" s="27" t="s">
        <v>356</v>
      </c>
      <c r="G56" s="5" t="s">
        <v>64</v>
      </c>
      <c r="H56" s="27">
        <v>1843</v>
      </c>
      <c r="I56" s="5" t="s">
        <v>357</v>
      </c>
      <c r="J56" s="5" t="s">
        <v>64</v>
      </c>
      <c r="K56" s="5"/>
      <c r="L56" s="5" t="s">
        <v>47</v>
      </c>
      <c r="M56" s="24" t="s">
        <v>302</v>
      </c>
      <c r="N56" s="24" t="s">
        <v>638</v>
      </c>
      <c r="O56" s="24" t="s">
        <v>639</v>
      </c>
      <c r="P56" s="25">
        <v>343109</v>
      </c>
      <c r="Q56" s="25">
        <v>343318</v>
      </c>
      <c r="R56" s="40">
        <f t="shared" si="0"/>
        <v>209</v>
      </c>
      <c r="S56" s="41">
        <f t="shared" si="1"/>
        <v>0.57221081451060918</v>
      </c>
      <c r="T56" s="10" t="s">
        <v>723</v>
      </c>
      <c r="U56" s="10" t="s">
        <v>737</v>
      </c>
    </row>
    <row r="57" spans="1:21" s="3" customFormat="1" ht="25.5" customHeight="1" x14ac:dyDescent="0.25">
      <c r="A57" s="21">
        <v>54</v>
      </c>
      <c r="B57" s="21">
        <v>43</v>
      </c>
      <c r="C57" s="21">
        <v>43</v>
      </c>
      <c r="D57" s="37" t="s">
        <v>625</v>
      </c>
      <c r="E57" s="36" t="s">
        <v>373</v>
      </c>
      <c r="F57" s="27" t="s">
        <v>374</v>
      </c>
      <c r="G57" s="5"/>
      <c r="H57" s="27" t="s">
        <v>375</v>
      </c>
      <c r="I57" s="5" t="s">
        <v>17</v>
      </c>
      <c r="J57" s="5" t="s">
        <v>17</v>
      </c>
      <c r="K57" s="5"/>
      <c r="L57" s="5" t="s">
        <v>10</v>
      </c>
      <c r="M57" s="24" t="s">
        <v>302</v>
      </c>
      <c r="N57" s="24" t="s">
        <v>638</v>
      </c>
      <c r="O57" s="24" t="s">
        <v>639</v>
      </c>
      <c r="P57" s="25">
        <v>343109</v>
      </c>
      <c r="Q57" s="25">
        <v>343318</v>
      </c>
      <c r="R57" s="40">
        <f t="shared" si="0"/>
        <v>209</v>
      </c>
      <c r="S57" s="41">
        <f t="shared" si="1"/>
        <v>0.57221081451060918</v>
      </c>
      <c r="T57" s="10" t="s">
        <v>723</v>
      </c>
      <c r="U57" s="10" t="s">
        <v>737</v>
      </c>
    </row>
    <row r="58" spans="1:21" ht="25.5" customHeight="1" x14ac:dyDescent="0.2">
      <c r="A58" s="21">
        <v>55</v>
      </c>
      <c r="B58" s="21">
        <v>44</v>
      </c>
      <c r="C58" s="21">
        <v>44</v>
      </c>
      <c r="D58" s="37" t="s">
        <v>627</v>
      </c>
      <c r="E58" s="36" t="s">
        <v>291</v>
      </c>
      <c r="F58" s="27" t="s">
        <v>292</v>
      </c>
      <c r="G58" s="5" t="s">
        <v>28</v>
      </c>
      <c r="H58" s="27" t="s">
        <v>293</v>
      </c>
      <c r="I58" s="5" t="s">
        <v>632</v>
      </c>
      <c r="J58" s="5" t="s">
        <v>28</v>
      </c>
      <c r="K58" s="5"/>
      <c r="L58" s="5" t="s">
        <v>10</v>
      </c>
      <c r="M58" s="24" t="s">
        <v>57</v>
      </c>
      <c r="N58" s="24" t="s">
        <v>639</v>
      </c>
      <c r="O58" s="24" t="s">
        <v>765</v>
      </c>
      <c r="P58" s="25">
        <v>343318</v>
      </c>
      <c r="Q58" s="25">
        <v>345650</v>
      </c>
      <c r="R58" s="40">
        <f t="shared" si="0"/>
        <v>2332</v>
      </c>
      <c r="S58" s="41">
        <f t="shared" si="1"/>
        <v>6.3846680355920604</v>
      </c>
      <c r="T58" s="10" t="s">
        <v>723</v>
      </c>
      <c r="U58" s="10" t="s">
        <v>750</v>
      </c>
    </row>
    <row r="59" spans="1:21" ht="25.5" customHeight="1" x14ac:dyDescent="0.2">
      <c r="A59" s="21">
        <v>56</v>
      </c>
      <c r="B59" s="21">
        <v>45</v>
      </c>
      <c r="C59" s="21">
        <v>45</v>
      </c>
      <c r="D59" s="37" t="s">
        <v>629</v>
      </c>
      <c r="E59" s="36" t="s">
        <v>13</v>
      </c>
      <c r="F59" s="27" t="s">
        <v>241</v>
      </c>
      <c r="G59" s="5"/>
      <c r="H59" s="27" t="s">
        <v>242</v>
      </c>
      <c r="I59" s="5" t="s">
        <v>17</v>
      </c>
      <c r="J59" s="5" t="s">
        <v>17</v>
      </c>
      <c r="K59" s="5"/>
      <c r="L59" s="5" t="s">
        <v>47</v>
      </c>
      <c r="M59" s="24" t="s">
        <v>57</v>
      </c>
      <c r="N59" s="24" t="s">
        <v>639</v>
      </c>
      <c r="O59" s="39" t="s">
        <v>648</v>
      </c>
      <c r="P59" s="25">
        <v>343318</v>
      </c>
      <c r="Q59" s="25">
        <v>346383</v>
      </c>
      <c r="R59" s="40">
        <f t="shared" si="0"/>
        <v>3065</v>
      </c>
      <c r="S59" s="41">
        <f t="shared" si="1"/>
        <v>8.3915126625598901</v>
      </c>
      <c r="T59" s="10" t="s">
        <v>723</v>
      </c>
      <c r="U59" s="10" t="s">
        <v>768</v>
      </c>
    </row>
    <row r="60" spans="1:21" s="3" customFormat="1" ht="25.5" customHeight="1" x14ac:dyDescent="0.25">
      <c r="A60" s="21">
        <v>57</v>
      </c>
      <c r="B60" s="21">
        <v>46</v>
      </c>
      <c r="C60" s="21">
        <v>46</v>
      </c>
      <c r="D60" s="26" t="s">
        <v>624</v>
      </c>
      <c r="E60" s="36" t="s">
        <v>353</v>
      </c>
      <c r="F60" s="27" t="s">
        <v>354</v>
      </c>
      <c r="G60" s="5"/>
      <c r="H60" s="27" t="s">
        <v>355</v>
      </c>
      <c r="I60" s="5" t="s">
        <v>9</v>
      </c>
      <c r="J60" s="5" t="s">
        <v>9</v>
      </c>
      <c r="K60" s="5"/>
      <c r="L60" s="5" t="s">
        <v>10</v>
      </c>
      <c r="M60" s="24" t="s">
        <v>57</v>
      </c>
      <c r="N60" s="24" t="s">
        <v>639</v>
      </c>
      <c r="O60" s="24" t="s">
        <v>763</v>
      </c>
      <c r="P60" s="25">
        <v>343318</v>
      </c>
      <c r="Q60" s="25">
        <v>344232</v>
      </c>
      <c r="R60" s="40">
        <f t="shared" si="0"/>
        <v>914</v>
      </c>
      <c r="S60" s="41">
        <f t="shared" si="1"/>
        <v>2.5023956194387407</v>
      </c>
      <c r="T60" s="10" t="s">
        <v>723</v>
      </c>
      <c r="U60" s="10" t="s">
        <v>838</v>
      </c>
    </row>
    <row r="61" spans="1:21" ht="12.75" customHeight="1" x14ac:dyDescent="0.2">
      <c r="A61" s="21">
        <v>58</v>
      </c>
      <c r="B61" s="21">
        <v>47</v>
      </c>
      <c r="C61" s="21">
        <v>47</v>
      </c>
      <c r="D61" s="37" t="s">
        <v>806</v>
      </c>
      <c r="E61" s="36" t="s">
        <v>336</v>
      </c>
      <c r="F61" s="27" t="s">
        <v>337</v>
      </c>
      <c r="G61" s="5" t="s">
        <v>338</v>
      </c>
      <c r="H61" s="27">
        <v>1862</v>
      </c>
      <c r="I61" s="5"/>
      <c r="J61" s="5" t="s">
        <v>640</v>
      </c>
      <c r="K61" s="5"/>
      <c r="L61" s="5" t="s">
        <v>170</v>
      </c>
      <c r="M61" s="24" t="s">
        <v>57</v>
      </c>
      <c r="N61" s="24" t="s">
        <v>639</v>
      </c>
      <c r="O61" s="24" t="s">
        <v>763</v>
      </c>
      <c r="P61" s="25">
        <v>343318</v>
      </c>
      <c r="Q61" s="25">
        <v>344232</v>
      </c>
      <c r="R61" s="40">
        <f t="shared" si="0"/>
        <v>914</v>
      </c>
      <c r="S61" s="41">
        <f t="shared" si="1"/>
        <v>2.5023956194387407</v>
      </c>
      <c r="T61" s="10" t="s">
        <v>723</v>
      </c>
      <c r="U61" s="10" t="s">
        <v>734</v>
      </c>
    </row>
    <row r="62" spans="1:21" ht="12.75" customHeight="1" x14ac:dyDescent="0.2">
      <c r="A62" s="21">
        <v>59</v>
      </c>
      <c r="B62" s="21">
        <v>48</v>
      </c>
      <c r="C62" s="21">
        <v>48</v>
      </c>
      <c r="D62" s="37" t="s">
        <v>594</v>
      </c>
      <c r="E62" s="36" t="s">
        <v>105</v>
      </c>
      <c r="F62" s="27" t="s">
        <v>445</v>
      </c>
      <c r="G62" s="5"/>
      <c r="H62" s="27" t="s">
        <v>446</v>
      </c>
      <c r="I62" s="5" t="s">
        <v>443</v>
      </c>
      <c r="J62" s="5" t="s">
        <v>443</v>
      </c>
      <c r="K62" s="5"/>
      <c r="L62" s="5" t="s">
        <v>36</v>
      </c>
      <c r="M62" s="24" t="s">
        <v>57</v>
      </c>
      <c r="N62" s="24" t="s">
        <v>639</v>
      </c>
      <c r="O62" s="39" t="s">
        <v>648</v>
      </c>
      <c r="P62" s="25">
        <v>343318</v>
      </c>
      <c r="Q62" s="25">
        <v>346383</v>
      </c>
      <c r="R62" s="40">
        <f t="shared" si="0"/>
        <v>3065</v>
      </c>
      <c r="S62" s="41">
        <f t="shared" si="1"/>
        <v>8.3915126625598901</v>
      </c>
      <c r="T62" s="10" t="s">
        <v>723</v>
      </c>
      <c r="U62" s="10" t="s">
        <v>768</v>
      </c>
    </row>
    <row r="63" spans="1:21" ht="25.5" customHeight="1" x14ac:dyDescent="0.2">
      <c r="A63" s="21">
        <v>60</v>
      </c>
      <c r="B63" s="21">
        <v>49</v>
      </c>
      <c r="C63" s="21">
        <v>49</v>
      </c>
      <c r="D63" s="50" t="s">
        <v>683</v>
      </c>
      <c r="E63" s="5" t="s">
        <v>54</v>
      </c>
      <c r="F63" s="27" t="s">
        <v>55</v>
      </c>
      <c r="G63" s="5"/>
      <c r="H63" s="27" t="s">
        <v>56</v>
      </c>
      <c r="I63" s="5" t="s">
        <v>49</v>
      </c>
      <c r="J63" s="5" t="s">
        <v>49</v>
      </c>
      <c r="K63" s="5"/>
      <c r="L63" s="5" t="s">
        <v>10</v>
      </c>
      <c r="M63" s="24" t="s">
        <v>57</v>
      </c>
      <c r="N63" s="24" t="s">
        <v>639</v>
      </c>
      <c r="O63" s="51" t="s">
        <v>764</v>
      </c>
      <c r="P63" s="25">
        <v>343318</v>
      </c>
      <c r="Q63" s="25">
        <v>345285</v>
      </c>
      <c r="R63" s="40">
        <f t="shared" si="0"/>
        <v>1967</v>
      </c>
      <c r="S63" s="41">
        <f t="shared" si="1"/>
        <v>5.3853524982888432</v>
      </c>
      <c r="T63" s="10" t="s">
        <v>723</v>
      </c>
      <c r="U63" s="10" t="s">
        <v>750</v>
      </c>
    </row>
    <row r="64" spans="1:21" ht="12.75" customHeight="1" x14ac:dyDescent="0.2">
      <c r="A64" s="21">
        <v>61</v>
      </c>
      <c r="B64" s="21">
        <v>50</v>
      </c>
      <c r="C64" s="21">
        <v>50</v>
      </c>
      <c r="D64" s="37" t="s">
        <v>761</v>
      </c>
      <c r="E64" s="36" t="s">
        <v>532</v>
      </c>
      <c r="F64" s="27" t="s">
        <v>533</v>
      </c>
      <c r="G64" s="5"/>
      <c r="H64" s="27" t="s">
        <v>534</v>
      </c>
      <c r="I64" s="5" t="s">
        <v>70</v>
      </c>
      <c r="J64" s="5" t="s">
        <v>535</v>
      </c>
      <c r="K64" s="5"/>
      <c r="L64" s="5"/>
      <c r="M64" s="24" t="s">
        <v>427</v>
      </c>
      <c r="N64" s="24" t="s">
        <v>427</v>
      </c>
      <c r="O64" s="24" t="s">
        <v>787</v>
      </c>
      <c r="P64" s="25">
        <v>343321</v>
      </c>
      <c r="Q64" s="25">
        <v>343955</v>
      </c>
      <c r="R64" s="40">
        <f t="shared" si="0"/>
        <v>634</v>
      </c>
      <c r="S64" s="41">
        <f t="shared" si="1"/>
        <v>1.7357973990417521</v>
      </c>
      <c r="T64" s="10" t="s">
        <v>723</v>
      </c>
      <c r="U64" s="10" t="s">
        <v>734</v>
      </c>
    </row>
    <row r="65" spans="1:21" s="3" customFormat="1" ht="89.25" customHeight="1" x14ac:dyDescent="0.25">
      <c r="A65" s="21">
        <v>62</v>
      </c>
      <c r="B65" s="21">
        <v>51</v>
      </c>
      <c r="C65" s="21">
        <v>51</v>
      </c>
      <c r="D65" s="37" t="s">
        <v>620</v>
      </c>
      <c r="E65" s="36" t="s">
        <v>417</v>
      </c>
      <c r="F65" s="27" t="s">
        <v>416</v>
      </c>
      <c r="G65" s="5" t="s">
        <v>17</v>
      </c>
      <c r="H65" s="27" t="s">
        <v>418</v>
      </c>
      <c r="I65" s="5" t="s">
        <v>419</v>
      </c>
      <c r="J65" s="5" t="s">
        <v>17</v>
      </c>
      <c r="K65" s="5"/>
      <c r="L65" s="5" t="s">
        <v>10</v>
      </c>
      <c r="M65" s="24" t="s">
        <v>420</v>
      </c>
      <c r="N65" s="24" t="s">
        <v>641</v>
      </c>
      <c r="O65" s="24" t="s">
        <v>646</v>
      </c>
      <c r="P65" s="25">
        <v>344072</v>
      </c>
      <c r="Q65" s="25">
        <v>346017</v>
      </c>
      <c r="R65" s="40">
        <f t="shared" si="0"/>
        <v>1945</v>
      </c>
      <c r="S65" s="41">
        <f t="shared" si="1"/>
        <v>5.3251197809719368</v>
      </c>
      <c r="T65" s="10" t="s">
        <v>723</v>
      </c>
      <c r="U65" s="10" t="s">
        <v>750</v>
      </c>
    </row>
    <row r="66" spans="1:21" ht="25.5" customHeight="1" x14ac:dyDescent="0.2">
      <c r="A66" s="21">
        <v>63</v>
      </c>
      <c r="B66" s="21" t="s">
        <v>614</v>
      </c>
      <c r="C66" s="21">
        <v>28</v>
      </c>
      <c r="D66" s="37" t="s">
        <v>757</v>
      </c>
      <c r="E66" s="36" t="s">
        <v>276</v>
      </c>
      <c r="F66" s="27" t="s">
        <v>325</v>
      </c>
      <c r="G66" s="5"/>
      <c r="H66" s="27" t="s">
        <v>326</v>
      </c>
      <c r="I66" s="5" t="s">
        <v>9</v>
      </c>
      <c r="J66" s="5" t="s">
        <v>9</v>
      </c>
      <c r="K66" s="5"/>
      <c r="L66" s="5" t="s">
        <v>10</v>
      </c>
      <c r="M66" s="24" t="s">
        <v>262</v>
      </c>
      <c r="N66" s="24" t="s">
        <v>763</v>
      </c>
      <c r="O66" s="24" t="s">
        <v>771</v>
      </c>
      <c r="P66" s="25">
        <v>344232</v>
      </c>
      <c r="Q66" s="25">
        <v>347115</v>
      </c>
      <c r="R66" s="40">
        <f t="shared" si="0"/>
        <v>2883</v>
      </c>
      <c r="S66" s="41">
        <f t="shared" si="1"/>
        <v>7.8932238193018485</v>
      </c>
      <c r="T66" s="10" t="s">
        <v>723</v>
      </c>
      <c r="U66" s="10" t="s">
        <v>750</v>
      </c>
    </row>
    <row r="67" spans="1:21" ht="12.75" customHeight="1" x14ac:dyDescent="0.2">
      <c r="A67" s="21">
        <v>64</v>
      </c>
      <c r="B67" s="21">
        <v>52</v>
      </c>
      <c r="C67" s="21">
        <v>52</v>
      </c>
      <c r="D67" s="37" t="s">
        <v>692</v>
      </c>
      <c r="E67" s="36" t="s">
        <v>261</v>
      </c>
      <c r="F67" s="27">
        <v>1801</v>
      </c>
      <c r="G67" s="5"/>
      <c r="H67" s="27">
        <v>1860</v>
      </c>
      <c r="I67" s="5" t="s">
        <v>634</v>
      </c>
      <c r="J67" s="5" t="s">
        <v>158</v>
      </c>
      <c r="K67" s="5"/>
      <c r="L67" s="5" t="s">
        <v>47</v>
      </c>
      <c r="M67" s="24" t="s">
        <v>262</v>
      </c>
      <c r="N67" s="24" t="s">
        <v>763</v>
      </c>
      <c r="O67" s="24" t="s">
        <v>646</v>
      </c>
      <c r="P67" s="25">
        <v>344232</v>
      </c>
      <c r="Q67" s="25">
        <v>346017</v>
      </c>
      <c r="R67" s="40">
        <f t="shared" si="0"/>
        <v>1785</v>
      </c>
      <c r="S67" s="41">
        <f t="shared" si="1"/>
        <v>4.8870636550308006</v>
      </c>
      <c r="T67" s="10" t="s">
        <v>723</v>
      </c>
      <c r="U67" s="10" t="s">
        <v>750</v>
      </c>
    </row>
    <row r="68" spans="1:21" ht="12.75" customHeight="1" x14ac:dyDescent="0.2">
      <c r="A68" s="21">
        <v>65</v>
      </c>
      <c r="B68" s="21">
        <v>53</v>
      </c>
      <c r="C68" s="21">
        <v>53</v>
      </c>
      <c r="D68" s="37" t="s">
        <v>661</v>
      </c>
      <c r="E68" s="36" t="s">
        <v>73</v>
      </c>
      <c r="F68" s="27" t="s">
        <v>282</v>
      </c>
      <c r="G68" s="5" t="s">
        <v>60</v>
      </c>
      <c r="H68" s="27" t="s">
        <v>283</v>
      </c>
      <c r="I68" s="5" t="s">
        <v>28</v>
      </c>
      <c r="J68" s="5" t="s">
        <v>60</v>
      </c>
      <c r="K68" s="5"/>
      <c r="L68" s="5" t="s">
        <v>284</v>
      </c>
      <c r="M68" s="51" t="s">
        <v>285</v>
      </c>
      <c r="N68" s="51" t="s">
        <v>764</v>
      </c>
      <c r="O68" s="51" t="s">
        <v>652</v>
      </c>
      <c r="P68" s="25">
        <v>345285</v>
      </c>
      <c r="Q68" s="25">
        <v>346761</v>
      </c>
      <c r="R68" s="40">
        <f t="shared" ref="R68:R131" si="2">Q68-P68</f>
        <v>1476</v>
      </c>
      <c r="S68" s="41">
        <f t="shared" ref="S68:S131" si="3">R68/365.25</f>
        <v>4.0410677618069819</v>
      </c>
      <c r="T68" s="10" t="s">
        <v>723</v>
      </c>
      <c r="U68" s="10" t="s">
        <v>735</v>
      </c>
    </row>
    <row r="69" spans="1:21" ht="25.5" customHeight="1" x14ac:dyDescent="0.2">
      <c r="A69" s="21">
        <v>66</v>
      </c>
      <c r="B69" s="21">
        <v>54</v>
      </c>
      <c r="C69" s="21">
        <v>54</v>
      </c>
      <c r="D69" s="37" t="s">
        <v>762</v>
      </c>
      <c r="E69" s="36" t="s">
        <v>309</v>
      </c>
      <c r="F69" s="27" t="s">
        <v>411</v>
      </c>
      <c r="G69" s="5" t="s">
        <v>173</v>
      </c>
      <c r="H69" s="27" t="s">
        <v>412</v>
      </c>
      <c r="I69" s="5" t="s">
        <v>17</v>
      </c>
      <c r="J69" s="5" t="s">
        <v>173</v>
      </c>
      <c r="K69" s="5"/>
      <c r="L69" s="5" t="s">
        <v>10</v>
      </c>
      <c r="M69" s="24" t="s">
        <v>285</v>
      </c>
      <c r="N69" s="24" t="s">
        <v>223</v>
      </c>
      <c r="O69" s="24" t="s">
        <v>774</v>
      </c>
      <c r="P69" s="25">
        <v>345291</v>
      </c>
      <c r="Q69" s="25">
        <v>348222</v>
      </c>
      <c r="R69" s="40">
        <f t="shared" si="2"/>
        <v>2931</v>
      </c>
      <c r="S69" s="41">
        <f t="shared" si="3"/>
        <v>8.0246406570841895</v>
      </c>
      <c r="T69" s="10" t="s">
        <v>723</v>
      </c>
      <c r="U69" s="10" t="s">
        <v>750</v>
      </c>
    </row>
    <row r="70" spans="1:21" ht="12.75" customHeight="1" x14ac:dyDescent="0.2">
      <c r="A70" s="21">
        <v>67</v>
      </c>
      <c r="B70" s="21">
        <v>55</v>
      </c>
      <c r="C70" s="21">
        <v>55</v>
      </c>
      <c r="D70" s="37" t="s">
        <v>788</v>
      </c>
      <c r="E70" s="36" t="s">
        <v>489</v>
      </c>
      <c r="F70" s="27">
        <v>1806</v>
      </c>
      <c r="G70" s="5"/>
      <c r="H70" s="27" t="s">
        <v>540</v>
      </c>
      <c r="I70" s="5" t="s">
        <v>28</v>
      </c>
      <c r="J70" s="5" t="s">
        <v>28</v>
      </c>
      <c r="K70" s="5"/>
      <c r="L70" s="5"/>
      <c r="M70" s="24" t="s">
        <v>541</v>
      </c>
      <c r="N70" s="24" t="s">
        <v>765</v>
      </c>
      <c r="O70" s="24" t="s">
        <v>651</v>
      </c>
      <c r="P70" s="25">
        <v>345650</v>
      </c>
      <c r="Q70" s="25">
        <v>346901</v>
      </c>
      <c r="R70" s="40">
        <f t="shared" si="2"/>
        <v>1251</v>
      </c>
      <c r="S70" s="41">
        <f t="shared" si="3"/>
        <v>3.4250513347022586</v>
      </c>
      <c r="T70" s="10" t="s">
        <v>723</v>
      </c>
      <c r="U70" s="10" t="s">
        <v>770</v>
      </c>
    </row>
    <row r="71" spans="1:21" ht="89.25" customHeight="1" x14ac:dyDescent="0.2">
      <c r="A71" s="21">
        <v>68</v>
      </c>
      <c r="B71" s="21" t="s">
        <v>614</v>
      </c>
      <c r="C71" s="21">
        <v>38</v>
      </c>
      <c r="D71" s="26" t="s">
        <v>630</v>
      </c>
      <c r="E71" s="6" t="s">
        <v>218</v>
      </c>
      <c r="F71" s="27" t="s">
        <v>219</v>
      </c>
      <c r="G71" s="5" t="s">
        <v>169</v>
      </c>
      <c r="H71" s="27" t="s">
        <v>220</v>
      </c>
      <c r="I71" s="5" t="s">
        <v>155</v>
      </c>
      <c r="J71" s="5" t="s">
        <v>169</v>
      </c>
      <c r="K71" s="5"/>
      <c r="L71" s="5" t="s">
        <v>221</v>
      </c>
      <c r="M71" s="24" t="s">
        <v>160</v>
      </c>
      <c r="N71" s="24" t="s">
        <v>646</v>
      </c>
      <c r="O71" s="51" t="s">
        <v>652</v>
      </c>
      <c r="P71" s="25">
        <v>346017</v>
      </c>
      <c r="Q71" s="25">
        <v>346761</v>
      </c>
      <c r="R71" s="40">
        <f t="shared" si="2"/>
        <v>744</v>
      </c>
      <c r="S71" s="41">
        <f t="shared" si="3"/>
        <v>2.0369609856262834</v>
      </c>
      <c r="T71" s="10" t="s">
        <v>723</v>
      </c>
      <c r="U71" s="10" t="s">
        <v>843</v>
      </c>
    </row>
    <row r="72" spans="1:21" ht="25.5" customHeight="1" x14ac:dyDescent="0.2">
      <c r="A72" s="21">
        <v>69</v>
      </c>
      <c r="B72" s="23">
        <v>56</v>
      </c>
      <c r="C72" s="23">
        <v>56</v>
      </c>
      <c r="D72" s="37" t="s">
        <v>686</v>
      </c>
      <c r="E72" s="36" t="s">
        <v>84</v>
      </c>
      <c r="F72" s="27" t="s">
        <v>156</v>
      </c>
      <c r="G72" s="5" t="s">
        <v>90</v>
      </c>
      <c r="H72" s="27" t="s">
        <v>157</v>
      </c>
      <c r="I72" s="5" t="s">
        <v>28</v>
      </c>
      <c r="J72" s="5" t="s">
        <v>158</v>
      </c>
      <c r="K72" s="5"/>
      <c r="L72" s="5" t="s">
        <v>159</v>
      </c>
      <c r="M72" s="24" t="s">
        <v>160</v>
      </c>
      <c r="N72" s="24" t="s">
        <v>646</v>
      </c>
      <c r="O72" s="24" t="s">
        <v>37</v>
      </c>
      <c r="P72" s="25">
        <v>346017</v>
      </c>
      <c r="Q72" s="25">
        <v>348065</v>
      </c>
      <c r="R72" s="40">
        <f t="shared" si="2"/>
        <v>2048</v>
      </c>
      <c r="S72" s="41">
        <f t="shared" si="3"/>
        <v>5.6071184120465434</v>
      </c>
      <c r="T72" s="10" t="s">
        <v>723</v>
      </c>
      <c r="U72" s="10" t="s">
        <v>734</v>
      </c>
    </row>
    <row r="73" spans="1:21" s="3" customFormat="1" ht="76.5" customHeight="1" x14ac:dyDescent="0.25">
      <c r="A73" s="21">
        <v>70</v>
      </c>
      <c r="B73" s="21">
        <v>57</v>
      </c>
      <c r="C73" s="21">
        <v>57</v>
      </c>
      <c r="D73" s="37" t="s">
        <v>677</v>
      </c>
      <c r="E73" s="36" t="s">
        <v>42</v>
      </c>
      <c r="F73" s="27" t="s">
        <v>189</v>
      </c>
      <c r="G73" s="5" t="s">
        <v>190</v>
      </c>
      <c r="H73" s="27" t="s">
        <v>191</v>
      </c>
      <c r="I73" s="5" t="s">
        <v>192</v>
      </c>
      <c r="J73" s="5" t="s">
        <v>192</v>
      </c>
      <c r="K73" s="5"/>
      <c r="L73" s="5" t="s">
        <v>170</v>
      </c>
      <c r="M73" s="24" t="s">
        <v>193</v>
      </c>
      <c r="N73" s="39" t="s">
        <v>648</v>
      </c>
      <c r="O73" s="39" t="s">
        <v>669</v>
      </c>
      <c r="P73" s="25">
        <v>346383</v>
      </c>
      <c r="Q73" s="25">
        <v>351136</v>
      </c>
      <c r="R73" s="40">
        <f t="shared" si="2"/>
        <v>4753</v>
      </c>
      <c r="S73" s="41">
        <f t="shared" si="3"/>
        <v>13.013004791238878</v>
      </c>
      <c r="T73" s="10" t="s">
        <v>723</v>
      </c>
      <c r="U73" s="10" t="s">
        <v>750</v>
      </c>
    </row>
    <row r="74" spans="1:21" s="3" customFormat="1" ht="38.25" customHeight="1" x14ac:dyDescent="0.25">
      <c r="A74" s="21">
        <v>71</v>
      </c>
      <c r="B74" s="21">
        <v>58</v>
      </c>
      <c r="C74" s="21">
        <v>58</v>
      </c>
      <c r="D74" s="37" t="s">
        <v>628</v>
      </c>
      <c r="E74" s="36" t="s">
        <v>484</v>
      </c>
      <c r="F74" s="27" t="s">
        <v>485</v>
      </c>
      <c r="G74" s="5" t="s">
        <v>239</v>
      </c>
      <c r="H74" s="27" t="s">
        <v>486</v>
      </c>
      <c r="I74" s="5" t="s">
        <v>239</v>
      </c>
      <c r="J74" s="5" t="s">
        <v>487</v>
      </c>
      <c r="K74" s="5"/>
      <c r="L74" s="5" t="s">
        <v>488</v>
      </c>
      <c r="M74" s="24" t="s">
        <v>496</v>
      </c>
      <c r="N74" s="39" t="s">
        <v>766</v>
      </c>
      <c r="O74" s="39" t="s">
        <v>486</v>
      </c>
      <c r="P74" s="25">
        <v>346395</v>
      </c>
      <c r="Q74" s="25">
        <v>348623</v>
      </c>
      <c r="R74" s="40">
        <f t="shared" si="2"/>
        <v>2228</v>
      </c>
      <c r="S74" s="41">
        <f t="shared" si="3"/>
        <v>6.0999315537303218</v>
      </c>
      <c r="T74" s="10" t="s">
        <v>723</v>
      </c>
      <c r="U74" s="10" t="s">
        <v>736</v>
      </c>
    </row>
    <row r="75" spans="1:21" ht="25.5" customHeight="1" x14ac:dyDescent="0.2">
      <c r="A75" s="21">
        <v>72</v>
      </c>
      <c r="B75" s="23">
        <v>59</v>
      </c>
      <c r="C75" s="23">
        <v>59</v>
      </c>
      <c r="D75" s="37" t="s">
        <v>628</v>
      </c>
      <c r="E75" s="36" t="s">
        <v>73</v>
      </c>
      <c r="F75" s="27" t="s">
        <v>494</v>
      </c>
      <c r="G75" s="5" t="s">
        <v>17</v>
      </c>
      <c r="H75" s="27" t="s">
        <v>495</v>
      </c>
      <c r="I75" s="5" t="s">
        <v>17</v>
      </c>
      <c r="J75" s="5" t="s">
        <v>17</v>
      </c>
      <c r="K75" s="5"/>
      <c r="L75" s="5" t="s">
        <v>10</v>
      </c>
      <c r="M75" s="24" t="s">
        <v>496</v>
      </c>
      <c r="N75" s="39" t="s">
        <v>767</v>
      </c>
      <c r="O75" s="39" t="s">
        <v>663</v>
      </c>
      <c r="P75" s="25">
        <v>346403</v>
      </c>
      <c r="Q75" s="25">
        <v>348890</v>
      </c>
      <c r="R75" s="40">
        <f t="shared" si="2"/>
        <v>2487</v>
      </c>
      <c r="S75" s="41">
        <f t="shared" si="3"/>
        <v>6.8090349075975363</v>
      </c>
      <c r="T75" s="10" t="s">
        <v>723</v>
      </c>
      <c r="U75" s="10" t="s">
        <v>737</v>
      </c>
    </row>
    <row r="76" spans="1:21" s="3" customFormat="1" ht="12.75" customHeight="1" x14ac:dyDescent="0.25">
      <c r="A76" s="21">
        <v>73</v>
      </c>
      <c r="B76" s="23">
        <v>60</v>
      </c>
      <c r="C76" s="23">
        <v>60</v>
      </c>
      <c r="D76" s="42" t="s">
        <v>681</v>
      </c>
      <c r="E76" s="5" t="s">
        <v>58</v>
      </c>
      <c r="F76" s="27" t="s">
        <v>59</v>
      </c>
      <c r="G76" s="5"/>
      <c r="H76" s="45" t="s">
        <v>563</v>
      </c>
      <c r="I76" s="5" t="s">
        <v>60</v>
      </c>
      <c r="J76" s="5" t="s">
        <v>60</v>
      </c>
      <c r="K76" s="5"/>
      <c r="L76" s="5" t="s">
        <v>36</v>
      </c>
      <c r="M76" s="24" t="s">
        <v>62</v>
      </c>
      <c r="N76" s="24" t="s">
        <v>652</v>
      </c>
      <c r="O76" s="39" t="s">
        <v>659</v>
      </c>
      <c r="P76" s="25">
        <v>346761</v>
      </c>
      <c r="Q76" s="25">
        <v>347873</v>
      </c>
      <c r="R76" s="40">
        <f t="shared" si="2"/>
        <v>1112</v>
      </c>
      <c r="S76" s="41">
        <f t="shared" si="3"/>
        <v>3.0444900752908968</v>
      </c>
      <c r="T76" s="10" t="s">
        <v>723</v>
      </c>
      <c r="U76" s="10" t="s">
        <v>773</v>
      </c>
    </row>
    <row r="77" spans="1:21" ht="12.75" customHeight="1" x14ac:dyDescent="0.2">
      <c r="A77" s="21">
        <v>74</v>
      </c>
      <c r="B77" s="21">
        <v>61</v>
      </c>
      <c r="C77" s="21">
        <v>61</v>
      </c>
      <c r="D77" s="37" t="s">
        <v>693</v>
      </c>
      <c r="E77" s="6" t="s">
        <v>263</v>
      </c>
      <c r="F77" s="27" t="s">
        <v>264</v>
      </c>
      <c r="G77" s="5"/>
      <c r="H77" s="27" t="s">
        <v>265</v>
      </c>
      <c r="I77" s="5" t="s">
        <v>249</v>
      </c>
      <c r="J77" s="5" t="s">
        <v>249</v>
      </c>
      <c r="K77" s="5"/>
      <c r="L77" s="5" t="s">
        <v>47</v>
      </c>
      <c r="M77" s="24" t="s">
        <v>769</v>
      </c>
      <c r="N77" s="24" t="s">
        <v>653</v>
      </c>
      <c r="O77" s="39" t="s">
        <v>772</v>
      </c>
      <c r="P77" s="25">
        <v>346767</v>
      </c>
      <c r="Q77" s="25">
        <v>347476</v>
      </c>
      <c r="R77" s="40">
        <f t="shared" si="2"/>
        <v>709</v>
      </c>
      <c r="S77" s="41">
        <f t="shared" si="3"/>
        <v>1.9411362080766599</v>
      </c>
      <c r="T77" s="10" t="s">
        <v>723</v>
      </c>
      <c r="U77" s="10" t="s">
        <v>735</v>
      </c>
    </row>
    <row r="78" spans="1:21" ht="12.75" customHeight="1" x14ac:dyDescent="0.2">
      <c r="A78" s="21">
        <v>75</v>
      </c>
      <c r="B78" s="23">
        <v>62</v>
      </c>
      <c r="C78" s="23">
        <v>62</v>
      </c>
      <c r="D78" s="37" t="s">
        <v>698</v>
      </c>
      <c r="E78" s="6" t="s">
        <v>115</v>
      </c>
      <c r="F78" s="27" t="s">
        <v>303</v>
      </c>
      <c r="G78" s="5" t="s">
        <v>28</v>
      </c>
      <c r="H78" s="27" t="s">
        <v>304</v>
      </c>
      <c r="I78" s="5" t="s">
        <v>90</v>
      </c>
      <c r="J78" s="5" t="s">
        <v>28</v>
      </c>
      <c r="K78" s="5"/>
      <c r="L78" s="5" t="s">
        <v>170</v>
      </c>
      <c r="M78" s="24" t="s">
        <v>305</v>
      </c>
      <c r="N78" s="24" t="s">
        <v>651</v>
      </c>
      <c r="O78" s="39" t="s">
        <v>657</v>
      </c>
      <c r="P78" s="25">
        <v>346901</v>
      </c>
      <c r="Q78" s="25">
        <v>347515</v>
      </c>
      <c r="R78" s="40">
        <f t="shared" si="2"/>
        <v>614</v>
      </c>
      <c r="S78" s="41">
        <f t="shared" si="3"/>
        <v>1.6810403832991101</v>
      </c>
      <c r="T78" s="10" t="s">
        <v>723</v>
      </c>
      <c r="U78" s="10" t="s">
        <v>734</v>
      </c>
    </row>
    <row r="79" spans="1:21" ht="12.75" customHeight="1" x14ac:dyDescent="0.2">
      <c r="A79" s="21">
        <v>76</v>
      </c>
      <c r="B79" s="21">
        <v>63</v>
      </c>
      <c r="C79" s="21">
        <v>63</v>
      </c>
      <c r="D79" s="37" t="s">
        <v>801</v>
      </c>
      <c r="E79" s="6" t="s">
        <v>507</v>
      </c>
      <c r="F79" s="27" t="s">
        <v>508</v>
      </c>
      <c r="G79" s="5"/>
      <c r="H79" s="27" t="s">
        <v>509</v>
      </c>
      <c r="I79" s="5" t="s">
        <v>9</v>
      </c>
      <c r="J79" s="5" t="s">
        <v>9</v>
      </c>
      <c r="K79" s="5"/>
      <c r="L79" s="5" t="s">
        <v>47</v>
      </c>
      <c r="M79" s="24" t="s">
        <v>513</v>
      </c>
      <c r="N79" s="24" t="s">
        <v>771</v>
      </c>
      <c r="O79" s="39" t="s">
        <v>663</v>
      </c>
      <c r="P79" s="25">
        <v>347115</v>
      </c>
      <c r="Q79" s="25">
        <v>348890</v>
      </c>
      <c r="R79" s="40">
        <f t="shared" si="2"/>
        <v>1775</v>
      </c>
      <c r="S79" s="41">
        <f t="shared" si="3"/>
        <v>4.85968514715948</v>
      </c>
      <c r="T79" s="10" t="s">
        <v>723</v>
      </c>
      <c r="U79" s="10" t="s">
        <v>737</v>
      </c>
    </row>
    <row r="80" spans="1:21" ht="12.75" customHeight="1" x14ac:dyDescent="0.2">
      <c r="A80" s="21">
        <v>77</v>
      </c>
      <c r="B80" s="21">
        <v>64</v>
      </c>
      <c r="C80" s="21">
        <v>64</v>
      </c>
      <c r="D80" s="37" t="s">
        <v>694</v>
      </c>
      <c r="E80" s="6" t="s">
        <v>268</v>
      </c>
      <c r="F80" s="27" t="s">
        <v>269</v>
      </c>
      <c r="G80" s="5" t="s">
        <v>90</v>
      </c>
      <c r="H80" s="27" t="s">
        <v>270</v>
      </c>
      <c r="I80" s="5" t="s">
        <v>635</v>
      </c>
      <c r="J80" s="5" t="s">
        <v>154</v>
      </c>
      <c r="K80" s="5"/>
      <c r="L80" s="5" t="s">
        <v>170</v>
      </c>
      <c r="M80" s="24" t="s">
        <v>271</v>
      </c>
      <c r="N80" s="24" t="s">
        <v>772</v>
      </c>
      <c r="O80" s="39" t="s">
        <v>817</v>
      </c>
      <c r="P80" s="25">
        <v>347476</v>
      </c>
      <c r="Q80" s="25">
        <v>348719</v>
      </c>
      <c r="R80" s="40">
        <f t="shared" si="2"/>
        <v>1243</v>
      </c>
      <c r="S80" s="41">
        <f t="shared" si="3"/>
        <v>3.4031485284052021</v>
      </c>
      <c r="T80" s="10" t="s">
        <v>723</v>
      </c>
      <c r="U80" s="36" t="s">
        <v>734</v>
      </c>
    </row>
    <row r="81" spans="1:21" ht="25.5" customHeight="1" x14ac:dyDescent="0.2">
      <c r="A81" s="21">
        <v>78</v>
      </c>
      <c r="B81" s="21" t="s">
        <v>614</v>
      </c>
      <c r="C81" s="21">
        <v>36</v>
      </c>
      <c r="D81" s="37" t="s">
        <v>643</v>
      </c>
      <c r="E81" s="6" t="s">
        <v>87</v>
      </c>
      <c r="F81" s="27" t="s">
        <v>199</v>
      </c>
      <c r="G81" s="5"/>
      <c r="H81" s="27" t="s">
        <v>200</v>
      </c>
      <c r="I81" s="5" t="s">
        <v>67</v>
      </c>
      <c r="J81" s="5" t="s">
        <v>67</v>
      </c>
      <c r="K81" s="5"/>
      <c r="L81" s="5" t="s">
        <v>201</v>
      </c>
      <c r="M81" s="24" t="s">
        <v>203</v>
      </c>
      <c r="N81" s="24" t="s">
        <v>657</v>
      </c>
      <c r="O81" s="39" t="s">
        <v>663</v>
      </c>
      <c r="P81" s="25">
        <v>347515</v>
      </c>
      <c r="Q81" s="25">
        <v>348890</v>
      </c>
      <c r="R81" s="40">
        <f t="shared" si="2"/>
        <v>1375</v>
      </c>
      <c r="S81" s="41">
        <f t="shared" si="3"/>
        <v>3.7645448323066395</v>
      </c>
      <c r="T81" s="10" t="s">
        <v>723</v>
      </c>
      <c r="U81" s="10" t="s">
        <v>737</v>
      </c>
    </row>
    <row r="82" spans="1:21" ht="12.75" customHeight="1" x14ac:dyDescent="0.2">
      <c r="A82" s="21">
        <v>79</v>
      </c>
      <c r="B82" s="21" t="s">
        <v>614</v>
      </c>
      <c r="C82" s="21">
        <v>53</v>
      </c>
      <c r="D82" s="37" t="s">
        <v>661</v>
      </c>
      <c r="E82" s="6" t="s">
        <v>73</v>
      </c>
      <c r="F82" s="27" t="s">
        <v>282</v>
      </c>
      <c r="G82" s="5" t="s">
        <v>60</v>
      </c>
      <c r="H82" s="27" t="s">
        <v>283</v>
      </c>
      <c r="I82" s="5" t="s">
        <v>28</v>
      </c>
      <c r="J82" s="5" t="s">
        <v>60</v>
      </c>
      <c r="K82" s="5"/>
      <c r="L82" s="5" t="s">
        <v>284</v>
      </c>
      <c r="M82" s="24" t="s">
        <v>286</v>
      </c>
      <c r="N82" s="24" t="s">
        <v>659</v>
      </c>
      <c r="O82" s="39" t="s">
        <v>777</v>
      </c>
      <c r="P82" s="25">
        <v>347873</v>
      </c>
      <c r="Q82" s="25">
        <v>348512</v>
      </c>
      <c r="R82" s="40">
        <f t="shared" si="2"/>
        <v>639</v>
      </c>
      <c r="S82" s="41">
        <f t="shared" si="3"/>
        <v>1.7494866529774127</v>
      </c>
      <c r="T82" s="10" t="s">
        <v>723</v>
      </c>
      <c r="U82" s="10" t="s">
        <v>775</v>
      </c>
    </row>
    <row r="83" spans="1:21" s="3" customFormat="1" ht="25.5" customHeight="1" x14ac:dyDescent="0.25">
      <c r="A83" s="21">
        <v>80</v>
      </c>
      <c r="B83" s="23">
        <v>65</v>
      </c>
      <c r="C83" s="23">
        <v>65</v>
      </c>
      <c r="D83" s="42" t="s">
        <v>752</v>
      </c>
      <c r="E83" s="5" t="s">
        <v>13</v>
      </c>
      <c r="F83" s="27" t="s">
        <v>32</v>
      </c>
      <c r="G83" s="5" t="s">
        <v>33</v>
      </c>
      <c r="H83" s="27" t="s">
        <v>34</v>
      </c>
      <c r="I83" s="5" t="s">
        <v>35</v>
      </c>
      <c r="J83" s="5" t="s">
        <v>33</v>
      </c>
      <c r="K83" s="5"/>
      <c r="L83" s="5" t="s">
        <v>36</v>
      </c>
      <c r="M83" s="24" t="s">
        <v>37</v>
      </c>
      <c r="N83" s="24" t="s">
        <v>37</v>
      </c>
      <c r="O83" s="47" t="s">
        <v>672</v>
      </c>
      <c r="P83" s="25">
        <v>348065</v>
      </c>
      <c r="Q83" s="25">
        <v>351847</v>
      </c>
      <c r="R83" s="40">
        <f t="shared" si="2"/>
        <v>3782</v>
      </c>
      <c r="S83" s="41">
        <f t="shared" si="3"/>
        <v>10.354551676933607</v>
      </c>
      <c r="T83" s="10" t="s">
        <v>723</v>
      </c>
      <c r="U83" s="10" t="s">
        <v>750</v>
      </c>
    </row>
    <row r="84" spans="1:21" ht="12.75" customHeight="1" x14ac:dyDescent="0.2">
      <c r="A84" s="21">
        <v>81</v>
      </c>
      <c r="B84" s="21">
        <v>66</v>
      </c>
      <c r="C84" s="21">
        <v>66</v>
      </c>
      <c r="D84" s="37" t="s">
        <v>762</v>
      </c>
      <c r="E84" s="6" t="s">
        <v>95</v>
      </c>
      <c r="F84" s="45" t="s">
        <v>407</v>
      </c>
      <c r="G84" s="5"/>
      <c r="H84" s="27" t="s">
        <v>408</v>
      </c>
      <c r="I84" s="5" t="s">
        <v>173</v>
      </c>
      <c r="J84" s="5" t="s">
        <v>173</v>
      </c>
      <c r="K84" s="5"/>
      <c r="L84" s="5" t="s">
        <v>409</v>
      </c>
      <c r="M84" s="24" t="s">
        <v>410</v>
      </c>
      <c r="N84" s="24" t="s">
        <v>774</v>
      </c>
      <c r="O84" s="39" t="s">
        <v>663</v>
      </c>
      <c r="P84" s="25">
        <v>348222</v>
      </c>
      <c r="Q84" s="25">
        <v>348890</v>
      </c>
      <c r="R84" s="40">
        <f t="shared" si="2"/>
        <v>668</v>
      </c>
      <c r="S84" s="41">
        <f t="shared" si="3"/>
        <v>1.8288843258042438</v>
      </c>
      <c r="T84" s="10" t="s">
        <v>723</v>
      </c>
      <c r="U84" s="10" t="s">
        <v>737</v>
      </c>
    </row>
    <row r="85" spans="1:21" ht="12.75" customHeight="1" x14ac:dyDescent="0.2">
      <c r="A85" s="21">
        <v>82</v>
      </c>
      <c r="B85" s="21">
        <v>67</v>
      </c>
      <c r="C85" s="21">
        <v>67</v>
      </c>
      <c r="D85" s="37" t="s">
        <v>776</v>
      </c>
      <c r="E85" s="6" t="s">
        <v>515</v>
      </c>
      <c r="F85" s="27"/>
      <c r="G85" s="5"/>
      <c r="H85" s="27">
        <v>1862</v>
      </c>
      <c r="I85" s="5" t="s">
        <v>516</v>
      </c>
      <c r="J85" s="5" t="s">
        <v>516</v>
      </c>
      <c r="K85" s="5"/>
      <c r="L85" s="5" t="s">
        <v>36</v>
      </c>
      <c r="M85" s="24" t="s">
        <v>517</v>
      </c>
      <c r="N85" s="24" t="s">
        <v>777</v>
      </c>
      <c r="O85" s="39" t="s">
        <v>663</v>
      </c>
      <c r="P85" s="25">
        <v>348512</v>
      </c>
      <c r="Q85" s="25">
        <v>348890</v>
      </c>
      <c r="R85" s="40">
        <f t="shared" si="2"/>
        <v>378</v>
      </c>
      <c r="S85" s="41">
        <f t="shared" si="3"/>
        <v>1.0349075975359343</v>
      </c>
      <c r="T85" s="10" t="s">
        <v>723</v>
      </c>
      <c r="U85" s="10" t="s">
        <v>737</v>
      </c>
    </row>
    <row r="86" spans="1:21" s="3" customFormat="1" ht="38.25" customHeight="1" x14ac:dyDescent="0.25">
      <c r="A86" s="21">
        <v>83</v>
      </c>
      <c r="B86" s="21">
        <v>68</v>
      </c>
      <c r="C86" s="21">
        <v>68</v>
      </c>
      <c r="D86" s="37" t="s">
        <v>674</v>
      </c>
      <c r="E86" s="6" t="s">
        <v>138</v>
      </c>
      <c r="F86" s="27" t="s">
        <v>368</v>
      </c>
      <c r="G86" s="5" t="s">
        <v>120</v>
      </c>
      <c r="H86" s="27" t="s">
        <v>369</v>
      </c>
      <c r="I86" s="5" t="s">
        <v>370</v>
      </c>
      <c r="J86" s="5" t="s">
        <v>120</v>
      </c>
      <c r="K86" s="5"/>
      <c r="L86" s="5" t="s">
        <v>371</v>
      </c>
      <c r="M86" s="24" t="s">
        <v>372</v>
      </c>
      <c r="N86" s="24" t="s">
        <v>666</v>
      </c>
      <c r="O86" s="39" t="s">
        <v>663</v>
      </c>
      <c r="P86" s="25">
        <v>348773</v>
      </c>
      <c r="Q86" s="25">
        <v>348890</v>
      </c>
      <c r="R86" s="40">
        <f t="shared" si="2"/>
        <v>117</v>
      </c>
      <c r="S86" s="41">
        <f t="shared" si="3"/>
        <v>0.32032854209445583</v>
      </c>
      <c r="T86" s="10" t="s">
        <v>723</v>
      </c>
      <c r="U86" s="10" t="s">
        <v>737</v>
      </c>
    </row>
    <row r="87" spans="1:21" s="3" customFormat="1" ht="102" customHeight="1" x14ac:dyDescent="0.25">
      <c r="A87" s="21">
        <v>84</v>
      </c>
      <c r="B87" s="21">
        <v>69</v>
      </c>
      <c r="C87" s="21">
        <v>69</v>
      </c>
      <c r="D87" s="26" t="s">
        <v>805</v>
      </c>
      <c r="E87" s="6" t="s">
        <v>309</v>
      </c>
      <c r="F87" s="27" t="s">
        <v>310</v>
      </c>
      <c r="G87" s="5" t="s">
        <v>28</v>
      </c>
      <c r="H87" s="27" t="s">
        <v>311</v>
      </c>
      <c r="I87" s="5" t="s">
        <v>28</v>
      </c>
      <c r="J87" s="5" t="s">
        <v>28</v>
      </c>
      <c r="K87" s="5"/>
      <c r="L87" s="5" t="s">
        <v>47</v>
      </c>
      <c r="M87" s="24" t="s">
        <v>38</v>
      </c>
      <c r="N87" s="39" t="s">
        <v>663</v>
      </c>
      <c r="O87" s="24" t="s">
        <v>664</v>
      </c>
      <c r="P87" s="25">
        <v>348890</v>
      </c>
      <c r="Q87" s="25">
        <v>349075</v>
      </c>
      <c r="R87" s="40">
        <f t="shared" si="2"/>
        <v>185</v>
      </c>
      <c r="S87" s="41">
        <f t="shared" si="3"/>
        <v>0.50650239561943877</v>
      </c>
      <c r="T87" s="10" t="s">
        <v>723</v>
      </c>
      <c r="U87" s="10" t="s">
        <v>734</v>
      </c>
    </row>
    <row r="88" spans="1:21" s="3" customFormat="1" ht="63.75" customHeight="1" x14ac:dyDescent="0.25">
      <c r="A88" s="21">
        <v>85</v>
      </c>
      <c r="B88" s="21">
        <v>70</v>
      </c>
      <c r="C88" s="21">
        <v>70</v>
      </c>
      <c r="D88" s="26" t="s">
        <v>647</v>
      </c>
      <c r="E88" s="6" t="s">
        <v>276</v>
      </c>
      <c r="F88" s="27" t="s">
        <v>277</v>
      </c>
      <c r="G88" s="5" t="s">
        <v>278</v>
      </c>
      <c r="H88" s="27" t="s">
        <v>279</v>
      </c>
      <c r="I88" s="5" t="s">
        <v>636</v>
      </c>
      <c r="J88" s="5" t="s">
        <v>9</v>
      </c>
      <c r="K88" s="5"/>
      <c r="L88" s="5" t="s">
        <v>47</v>
      </c>
      <c r="M88" s="24" t="s">
        <v>38</v>
      </c>
      <c r="N88" s="39" t="s">
        <v>663</v>
      </c>
      <c r="O88" s="24" t="s">
        <v>715</v>
      </c>
      <c r="P88" s="25">
        <v>348890</v>
      </c>
      <c r="Q88" s="25">
        <v>348947</v>
      </c>
      <c r="R88" s="40">
        <f t="shared" si="2"/>
        <v>57</v>
      </c>
      <c r="S88" s="41">
        <f t="shared" si="3"/>
        <v>0.15605749486652978</v>
      </c>
      <c r="T88" s="10" t="s">
        <v>723</v>
      </c>
      <c r="U88" s="10" t="s">
        <v>734</v>
      </c>
    </row>
    <row r="89" spans="1:21" ht="89.25" customHeight="1" x14ac:dyDescent="0.2">
      <c r="A89" s="21">
        <v>86</v>
      </c>
      <c r="B89" s="21" t="s">
        <v>614</v>
      </c>
      <c r="C89" s="21">
        <v>51</v>
      </c>
      <c r="D89" s="37" t="s">
        <v>620</v>
      </c>
      <c r="E89" s="36" t="s">
        <v>417</v>
      </c>
      <c r="F89" s="27" t="s">
        <v>416</v>
      </c>
      <c r="G89" s="5" t="s">
        <v>17</v>
      </c>
      <c r="H89" s="27" t="s">
        <v>418</v>
      </c>
      <c r="I89" s="5" t="s">
        <v>419</v>
      </c>
      <c r="J89" s="5" t="s">
        <v>17</v>
      </c>
      <c r="K89" s="5"/>
      <c r="L89" s="5" t="s">
        <v>10</v>
      </c>
      <c r="M89" s="24" t="s">
        <v>38</v>
      </c>
      <c r="N89" s="39" t="s">
        <v>663</v>
      </c>
      <c r="O89" s="24" t="s">
        <v>756</v>
      </c>
      <c r="P89" s="25">
        <v>348890</v>
      </c>
      <c r="Q89" s="25">
        <v>349864</v>
      </c>
      <c r="R89" s="40">
        <f t="shared" si="2"/>
        <v>974</v>
      </c>
      <c r="S89" s="41">
        <f t="shared" si="3"/>
        <v>2.6666666666666665</v>
      </c>
      <c r="T89" s="10" t="s">
        <v>723</v>
      </c>
      <c r="U89" s="10" t="s">
        <v>843</v>
      </c>
    </row>
    <row r="90" spans="1:21" s="3" customFormat="1" ht="38.25" customHeight="1" x14ac:dyDescent="0.25">
      <c r="A90" s="21">
        <v>87</v>
      </c>
      <c r="B90" s="23" t="s">
        <v>614</v>
      </c>
      <c r="C90" s="23">
        <v>60</v>
      </c>
      <c r="D90" s="50" t="s">
        <v>681</v>
      </c>
      <c r="E90" s="5" t="s">
        <v>58</v>
      </c>
      <c r="F90" s="27" t="s">
        <v>59</v>
      </c>
      <c r="G90" s="5"/>
      <c r="H90" s="45" t="s">
        <v>563</v>
      </c>
      <c r="I90" s="5" t="s">
        <v>60</v>
      </c>
      <c r="J90" s="5" t="s">
        <v>60</v>
      </c>
      <c r="K90" s="5"/>
      <c r="L90" s="5" t="s">
        <v>61</v>
      </c>
      <c r="M90" s="24" t="s">
        <v>38</v>
      </c>
      <c r="N90" s="39" t="s">
        <v>663</v>
      </c>
      <c r="O90" s="24" t="s">
        <v>751</v>
      </c>
      <c r="P90" s="25">
        <v>348890</v>
      </c>
      <c r="Q90" s="25">
        <v>350043</v>
      </c>
      <c r="R90" s="40">
        <f t="shared" si="2"/>
        <v>1153</v>
      </c>
      <c r="S90" s="41">
        <f t="shared" si="3"/>
        <v>3.1567419575633129</v>
      </c>
      <c r="T90" s="10" t="s">
        <v>723</v>
      </c>
      <c r="U90" s="10" t="s">
        <v>737</v>
      </c>
    </row>
    <row r="91" spans="1:21" s="3" customFormat="1" ht="12.75" customHeight="1" x14ac:dyDescent="0.25">
      <c r="A91" s="21">
        <v>88</v>
      </c>
      <c r="B91" s="23">
        <v>71</v>
      </c>
      <c r="C91" s="23">
        <v>71</v>
      </c>
      <c r="D91" s="37" t="s">
        <v>798</v>
      </c>
      <c r="E91" s="36" t="s">
        <v>26</v>
      </c>
      <c r="F91" s="27" t="s">
        <v>168</v>
      </c>
      <c r="G91" s="5"/>
      <c r="H91" s="45">
        <v>988</v>
      </c>
      <c r="I91" s="5" t="s">
        <v>169</v>
      </c>
      <c r="J91" s="5" t="s">
        <v>169</v>
      </c>
      <c r="K91" s="5"/>
      <c r="L91" s="5" t="s">
        <v>170</v>
      </c>
      <c r="M91" s="24" t="s">
        <v>38</v>
      </c>
      <c r="N91" s="39" t="s">
        <v>663</v>
      </c>
      <c r="O91" s="24" t="s">
        <v>662</v>
      </c>
      <c r="P91" s="25">
        <v>348890</v>
      </c>
      <c r="Q91" s="25">
        <v>348977</v>
      </c>
      <c r="R91" s="40">
        <f t="shared" si="2"/>
        <v>87</v>
      </c>
      <c r="S91" s="41">
        <f t="shared" si="3"/>
        <v>0.23819301848049282</v>
      </c>
      <c r="T91" s="10" t="s">
        <v>723</v>
      </c>
      <c r="U91" s="10" t="s">
        <v>734</v>
      </c>
    </row>
    <row r="92" spans="1:21" s="3" customFormat="1" ht="12.75" customHeight="1" x14ac:dyDescent="0.25">
      <c r="A92" s="21">
        <v>89</v>
      </c>
      <c r="B92" s="21">
        <v>72</v>
      </c>
      <c r="C92" s="21">
        <v>72</v>
      </c>
      <c r="D92" s="37" t="s">
        <v>590</v>
      </c>
      <c r="E92" s="6" t="s">
        <v>504</v>
      </c>
      <c r="F92" s="27" t="s">
        <v>505</v>
      </c>
      <c r="G92" s="5"/>
      <c r="H92" s="27" t="s">
        <v>506</v>
      </c>
      <c r="I92" s="5"/>
      <c r="J92" s="5" t="s">
        <v>9</v>
      </c>
      <c r="K92" s="5"/>
      <c r="L92" s="5" t="s">
        <v>47</v>
      </c>
      <c r="M92" s="24" t="s">
        <v>391</v>
      </c>
      <c r="N92" s="24" t="s">
        <v>662</v>
      </c>
      <c r="O92" s="24" t="s">
        <v>665</v>
      </c>
      <c r="P92" s="25">
        <v>348977</v>
      </c>
      <c r="Q92" s="25">
        <v>349325</v>
      </c>
      <c r="R92" s="40">
        <f t="shared" si="2"/>
        <v>348</v>
      </c>
      <c r="S92" s="41">
        <f t="shared" si="3"/>
        <v>0.95277207392197127</v>
      </c>
      <c r="T92" s="10" t="s">
        <v>723</v>
      </c>
      <c r="U92" s="35" t="s">
        <v>755</v>
      </c>
    </row>
    <row r="93" spans="1:21" ht="51" customHeight="1" x14ac:dyDescent="0.2">
      <c r="A93" s="21">
        <v>90</v>
      </c>
      <c r="B93" s="21">
        <v>73</v>
      </c>
      <c r="C93" s="21">
        <v>73</v>
      </c>
      <c r="D93" s="26" t="s">
        <v>660</v>
      </c>
      <c r="E93" s="6" t="s">
        <v>13</v>
      </c>
      <c r="F93" s="27" t="s">
        <v>389</v>
      </c>
      <c r="G93" s="5" t="s">
        <v>388</v>
      </c>
      <c r="H93" s="27" t="s">
        <v>390</v>
      </c>
      <c r="I93" s="5" t="s">
        <v>90</v>
      </c>
      <c r="J93" s="5" t="s">
        <v>388</v>
      </c>
      <c r="K93" s="5"/>
      <c r="L93" s="5" t="s">
        <v>47</v>
      </c>
      <c r="M93" s="24" t="s">
        <v>391</v>
      </c>
      <c r="N93" s="24" t="s">
        <v>662</v>
      </c>
      <c r="O93" s="24" t="s">
        <v>171</v>
      </c>
      <c r="P93" s="25">
        <v>348977</v>
      </c>
      <c r="Q93" s="25">
        <v>350035</v>
      </c>
      <c r="R93" s="40">
        <f t="shared" si="2"/>
        <v>1058</v>
      </c>
      <c r="S93" s="41">
        <f t="shared" si="3"/>
        <v>2.8966461327857633</v>
      </c>
      <c r="T93" s="10" t="s">
        <v>723</v>
      </c>
      <c r="U93" s="10" t="s">
        <v>844</v>
      </c>
    </row>
    <row r="94" spans="1:21" ht="25.5" customHeight="1" x14ac:dyDescent="0.2">
      <c r="A94" s="21">
        <v>91</v>
      </c>
      <c r="B94" s="21">
        <v>74</v>
      </c>
      <c r="C94" s="21">
        <v>74</v>
      </c>
      <c r="D94" s="26" t="s">
        <v>754</v>
      </c>
      <c r="E94" s="6" t="s">
        <v>134</v>
      </c>
      <c r="F94" s="27" t="s">
        <v>403</v>
      </c>
      <c r="G94" s="5" t="s">
        <v>28</v>
      </c>
      <c r="H94" s="27" t="s">
        <v>404</v>
      </c>
      <c r="I94" s="5" t="s">
        <v>28</v>
      </c>
      <c r="J94" s="5" t="s">
        <v>28</v>
      </c>
      <c r="K94" s="5"/>
      <c r="L94" s="5" t="s">
        <v>10</v>
      </c>
      <c r="M94" s="24" t="s">
        <v>405</v>
      </c>
      <c r="N94" s="24" t="s">
        <v>664</v>
      </c>
      <c r="O94" s="24" t="s">
        <v>668</v>
      </c>
      <c r="P94" s="25">
        <v>349075</v>
      </c>
      <c r="Q94" s="25">
        <v>350773</v>
      </c>
      <c r="R94" s="40">
        <f t="shared" si="2"/>
        <v>1698</v>
      </c>
      <c r="S94" s="41">
        <f t="shared" si="3"/>
        <v>4.6488706365503081</v>
      </c>
      <c r="T94" s="10" t="s">
        <v>723</v>
      </c>
      <c r="U94" s="10" t="s">
        <v>750</v>
      </c>
    </row>
    <row r="95" spans="1:21" s="3" customFormat="1" ht="38.25" customHeight="1" x14ac:dyDescent="0.25">
      <c r="A95" s="21">
        <v>92</v>
      </c>
      <c r="B95" s="23">
        <v>75</v>
      </c>
      <c r="C95" s="23">
        <v>75</v>
      </c>
      <c r="D95" s="50" t="s">
        <v>679</v>
      </c>
      <c r="E95" s="5" t="s">
        <v>73</v>
      </c>
      <c r="F95" s="27" t="s">
        <v>74</v>
      </c>
      <c r="G95" s="5"/>
      <c r="H95" s="27" t="s">
        <v>75</v>
      </c>
      <c r="I95" s="5" t="s">
        <v>70</v>
      </c>
      <c r="J95" s="5" t="s">
        <v>76</v>
      </c>
      <c r="K95" s="5"/>
      <c r="L95" s="5" t="s">
        <v>47</v>
      </c>
      <c r="M95" s="24" t="s">
        <v>77</v>
      </c>
      <c r="N95" s="24" t="s">
        <v>665</v>
      </c>
      <c r="O95" s="24" t="s">
        <v>672</v>
      </c>
      <c r="P95" s="25">
        <v>349325</v>
      </c>
      <c r="Q95" s="25">
        <v>351847</v>
      </c>
      <c r="R95" s="40">
        <f t="shared" si="2"/>
        <v>2522</v>
      </c>
      <c r="S95" s="41">
        <f t="shared" si="3"/>
        <v>6.9048596851471595</v>
      </c>
      <c r="T95" s="10" t="s">
        <v>723</v>
      </c>
      <c r="U95" s="10" t="s">
        <v>750</v>
      </c>
    </row>
    <row r="96" spans="1:21" ht="63.75" customHeight="1" x14ac:dyDescent="0.2">
      <c r="A96" s="21">
        <v>93</v>
      </c>
      <c r="B96" s="21">
        <v>76</v>
      </c>
      <c r="C96" s="21">
        <v>76</v>
      </c>
      <c r="D96" s="26" t="s">
        <v>778</v>
      </c>
      <c r="E96" s="6" t="s">
        <v>536</v>
      </c>
      <c r="F96" s="27" t="s">
        <v>537</v>
      </c>
      <c r="G96" s="5"/>
      <c r="H96" s="27" t="s">
        <v>538</v>
      </c>
      <c r="I96" s="5" t="s">
        <v>17</v>
      </c>
      <c r="J96" s="5" t="s">
        <v>17</v>
      </c>
      <c r="K96" s="5"/>
      <c r="L96" s="5" t="s">
        <v>10</v>
      </c>
      <c r="M96" s="24" t="s">
        <v>392</v>
      </c>
      <c r="N96" s="24" t="s">
        <v>667</v>
      </c>
      <c r="O96" s="24" t="s">
        <v>670</v>
      </c>
      <c r="P96" s="25">
        <v>349878</v>
      </c>
      <c r="Q96" s="25">
        <v>351487</v>
      </c>
      <c r="R96" s="40">
        <f t="shared" si="2"/>
        <v>1609</v>
      </c>
      <c r="S96" s="41">
        <f t="shared" si="3"/>
        <v>4.4052019164955514</v>
      </c>
      <c r="T96" s="10" t="s">
        <v>723</v>
      </c>
      <c r="U96" s="10" t="s">
        <v>750</v>
      </c>
    </row>
    <row r="97" spans="1:21" s="3" customFormat="1" ht="38.25" customHeight="1" x14ac:dyDescent="0.25">
      <c r="A97" s="21">
        <v>94</v>
      </c>
      <c r="B97" s="21" t="s">
        <v>614</v>
      </c>
      <c r="C97" s="21">
        <v>53</v>
      </c>
      <c r="D97" s="37" t="s">
        <v>661</v>
      </c>
      <c r="E97" s="6" t="s">
        <v>73</v>
      </c>
      <c r="F97" s="27" t="s">
        <v>282</v>
      </c>
      <c r="G97" s="5" t="s">
        <v>60</v>
      </c>
      <c r="H97" s="27" t="s">
        <v>283</v>
      </c>
      <c r="I97" s="5" t="s">
        <v>28</v>
      </c>
      <c r="J97" s="5" t="s">
        <v>60</v>
      </c>
      <c r="K97" s="5"/>
      <c r="L97" s="5" t="s">
        <v>284</v>
      </c>
      <c r="M97" s="24" t="s">
        <v>171</v>
      </c>
      <c r="N97" s="24" t="s">
        <v>751</v>
      </c>
      <c r="O97" s="24" t="s">
        <v>678</v>
      </c>
      <c r="P97" s="25">
        <v>350043</v>
      </c>
      <c r="Q97" s="25">
        <v>352937</v>
      </c>
      <c r="R97" s="40">
        <f t="shared" si="2"/>
        <v>2894</v>
      </c>
      <c r="S97" s="41">
        <f t="shared" si="3"/>
        <v>7.9233401779603012</v>
      </c>
      <c r="T97" s="10" t="s">
        <v>723</v>
      </c>
      <c r="U97" s="10" t="s">
        <v>840</v>
      </c>
    </row>
    <row r="98" spans="1:21" s="3" customFormat="1" ht="25.5" customHeight="1" x14ac:dyDescent="0.25">
      <c r="A98" s="21">
        <v>95</v>
      </c>
      <c r="B98" s="23" t="s">
        <v>614</v>
      </c>
      <c r="C98" s="23">
        <v>71</v>
      </c>
      <c r="D98" s="37" t="s">
        <v>798</v>
      </c>
      <c r="E98" s="36" t="s">
        <v>26</v>
      </c>
      <c r="F98" s="27" t="s">
        <v>168</v>
      </c>
      <c r="G98" s="5"/>
      <c r="H98" s="45">
        <v>988</v>
      </c>
      <c r="I98" s="5" t="s">
        <v>169</v>
      </c>
      <c r="J98" s="5" t="s">
        <v>169</v>
      </c>
      <c r="K98" s="5"/>
      <c r="L98" s="5" t="s">
        <v>170</v>
      </c>
      <c r="M98" s="24" t="s">
        <v>171</v>
      </c>
      <c r="N98" s="24" t="s">
        <v>751</v>
      </c>
      <c r="O98" s="24" t="s">
        <v>673</v>
      </c>
      <c r="P98" s="25">
        <v>350043</v>
      </c>
      <c r="Q98" s="25">
        <v>352593</v>
      </c>
      <c r="R98" s="40">
        <f t="shared" si="2"/>
        <v>2550</v>
      </c>
      <c r="S98" s="41">
        <f t="shared" si="3"/>
        <v>6.9815195071868583</v>
      </c>
      <c r="T98" s="10" t="s">
        <v>723</v>
      </c>
      <c r="U98" s="35" t="s">
        <v>750</v>
      </c>
    </row>
    <row r="99" spans="1:21" s="3" customFormat="1" ht="51" customHeight="1" x14ac:dyDescent="0.25">
      <c r="A99" s="21">
        <v>96</v>
      </c>
      <c r="B99" s="21">
        <v>77</v>
      </c>
      <c r="C99" s="21">
        <v>77</v>
      </c>
      <c r="D99" s="26" t="s">
        <v>645</v>
      </c>
      <c r="E99" s="6" t="s">
        <v>542</v>
      </c>
      <c r="F99" s="27" t="s">
        <v>543</v>
      </c>
      <c r="G99" s="5"/>
      <c r="H99" s="27" t="s">
        <v>544</v>
      </c>
      <c r="I99" s="5" t="s">
        <v>545</v>
      </c>
      <c r="J99" s="5" t="s">
        <v>545</v>
      </c>
      <c r="K99" s="5"/>
      <c r="L99" s="5" t="s">
        <v>47</v>
      </c>
      <c r="M99" s="24" t="s">
        <v>287</v>
      </c>
      <c r="N99" s="24" t="s">
        <v>668</v>
      </c>
      <c r="O99" s="24" t="s">
        <v>194</v>
      </c>
      <c r="P99" s="25">
        <v>350773</v>
      </c>
      <c r="Q99" s="25">
        <v>353686</v>
      </c>
      <c r="R99" s="40">
        <f t="shared" si="2"/>
        <v>2913</v>
      </c>
      <c r="S99" s="41">
        <f t="shared" si="3"/>
        <v>7.9753593429158114</v>
      </c>
      <c r="T99" s="10" t="s">
        <v>723</v>
      </c>
      <c r="U99" s="35" t="s">
        <v>750</v>
      </c>
    </row>
    <row r="100" spans="1:21" ht="25.5" customHeight="1" x14ac:dyDescent="0.2">
      <c r="A100" s="21">
        <v>97</v>
      </c>
      <c r="B100" s="21">
        <v>78</v>
      </c>
      <c r="C100" s="21">
        <v>78</v>
      </c>
      <c r="D100" s="26" t="s">
        <v>813</v>
      </c>
      <c r="E100" s="6" t="s">
        <v>115</v>
      </c>
      <c r="F100" s="27" t="s">
        <v>363</v>
      </c>
      <c r="G100" s="5"/>
      <c r="H100" s="27" t="s">
        <v>364</v>
      </c>
      <c r="I100" s="5" t="s">
        <v>28</v>
      </c>
      <c r="J100" s="5" t="s">
        <v>28</v>
      </c>
      <c r="K100" s="5"/>
      <c r="L100" s="5" t="s">
        <v>47</v>
      </c>
      <c r="M100" s="24" t="s">
        <v>365</v>
      </c>
      <c r="N100" s="24" t="s">
        <v>669</v>
      </c>
      <c r="O100" s="51" t="s">
        <v>680</v>
      </c>
      <c r="P100" s="25">
        <v>351136</v>
      </c>
      <c r="Q100" s="25">
        <v>354057</v>
      </c>
      <c r="R100" s="40">
        <f t="shared" si="2"/>
        <v>2921</v>
      </c>
      <c r="S100" s="41">
        <f t="shared" si="3"/>
        <v>7.9972621492128679</v>
      </c>
      <c r="T100" s="10" t="s">
        <v>723</v>
      </c>
      <c r="U100" s="35" t="s">
        <v>750</v>
      </c>
    </row>
    <row r="101" spans="1:21" ht="25.5" x14ac:dyDescent="0.2">
      <c r="A101" s="21">
        <v>98</v>
      </c>
      <c r="B101" s="21">
        <v>79</v>
      </c>
      <c r="C101" s="21">
        <v>79</v>
      </c>
      <c r="D101" s="26" t="s">
        <v>800</v>
      </c>
      <c r="E101" s="6" t="s">
        <v>134</v>
      </c>
      <c r="F101" s="27" t="s">
        <v>464</v>
      </c>
      <c r="G101" s="5"/>
      <c r="H101" s="27" t="s">
        <v>465</v>
      </c>
      <c r="I101" s="5" t="s">
        <v>17</v>
      </c>
      <c r="J101" s="5" t="s">
        <v>17</v>
      </c>
      <c r="K101" s="5"/>
      <c r="L101" s="5" t="s">
        <v>10</v>
      </c>
      <c r="M101" s="24" t="s">
        <v>78</v>
      </c>
      <c r="N101" s="24" t="s">
        <v>670</v>
      </c>
      <c r="O101" s="24" t="s">
        <v>671</v>
      </c>
      <c r="P101" s="25">
        <v>351487</v>
      </c>
      <c r="Q101" s="25">
        <v>351889</v>
      </c>
      <c r="R101" s="40">
        <f t="shared" si="2"/>
        <v>402</v>
      </c>
      <c r="S101" s="41">
        <f t="shared" si="3"/>
        <v>1.1006160164271048</v>
      </c>
      <c r="T101" s="10" t="s">
        <v>723</v>
      </c>
      <c r="U101" s="10" t="s">
        <v>734</v>
      </c>
    </row>
    <row r="102" spans="1:21" x14ac:dyDescent="0.2">
      <c r="A102" s="21">
        <v>99</v>
      </c>
      <c r="B102" s="21" t="s">
        <v>614</v>
      </c>
      <c r="C102" s="21">
        <v>66</v>
      </c>
      <c r="D102" s="37" t="s">
        <v>762</v>
      </c>
      <c r="E102" s="6" t="s">
        <v>95</v>
      </c>
      <c r="F102" s="45" t="s">
        <v>407</v>
      </c>
      <c r="G102" s="5"/>
      <c r="H102" s="27" t="s">
        <v>408</v>
      </c>
      <c r="I102" s="5" t="s">
        <v>173</v>
      </c>
      <c r="J102" s="5" t="s">
        <v>173</v>
      </c>
      <c r="K102" s="5"/>
      <c r="L102" s="5" t="s">
        <v>409</v>
      </c>
      <c r="M102" s="24" t="s">
        <v>324</v>
      </c>
      <c r="N102" s="24" t="s">
        <v>672</v>
      </c>
      <c r="O102" s="24" t="s">
        <v>675</v>
      </c>
      <c r="P102" s="25">
        <v>351847</v>
      </c>
      <c r="Q102" s="25">
        <v>352634</v>
      </c>
      <c r="R102" s="40">
        <f t="shared" si="2"/>
        <v>787</v>
      </c>
      <c r="S102" s="41">
        <f t="shared" si="3"/>
        <v>2.1546885694729636</v>
      </c>
      <c r="T102" s="10" t="s">
        <v>723</v>
      </c>
      <c r="U102" s="10" t="s">
        <v>734</v>
      </c>
    </row>
    <row r="103" spans="1:21" s="3" customFormat="1" x14ac:dyDescent="0.25">
      <c r="A103" s="21">
        <v>100</v>
      </c>
      <c r="B103" s="21">
        <v>80</v>
      </c>
      <c r="C103" s="21">
        <v>80</v>
      </c>
      <c r="D103" s="37" t="s">
        <v>757</v>
      </c>
      <c r="E103" s="6" t="s">
        <v>321</v>
      </c>
      <c r="F103" s="27" t="s">
        <v>322</v>
      </c>
      <c r="G103" s="5"/>
      <c r="H103" s="27" t="s">
        <v>323</v>
      </c>
      <c r="I103" s="5" t="s">
        <v>9</v>
      </c>
      <c r="J103" s="5" t="s">
        <v>9</v>
      </c>
      <c r="K103" s="5"/>
      <c r="L103" s="5" t="s">
        <v>47</v>
      </c>
      <c r="M103" s="24" t="s">
        <v>324</v>
      </c>
      <c r="N103" s="24" t="s">
        <v>672</v>
      </c>
      <c r="O103" s="24" t="s">
        <v>717</v>
      </c>
      <c r="P103" s="25">
        <v>351847</v>
      </c>
      <c r="Q103" s="25">
        <v>354780</v>
      </c>
      <c r="R103" s="40">
        <f t="shared" si="2"/>
        <v>2933</v>
      </c>
      <c r="S103" s="41">
        <f t="shared" si="3"/>
        <v>8.0301163586584536</v>
      </c>
      <c r="T103" s="10" t="s">
        <v>723</v>
      </c>
      <c r="U103" s="35" t="s">
        <v>750</v>
      </c>
    </row>
    <row r="104" spans="1:21" s="3" customFormat="1" x14ac:dyDescent="0.25">
      <c r="A104" s="21">
        <v>101</v>
      </c>
      <c r="B104" s="21">
        <v>81</v>
      </c>
      <c r="C104" s="21">
        <v>81</v>
      </c>
      <c r="D104" s="37" t="s">
        <v>620</v>
      </c>
      <c r="E104" s="6" t="s">
        <v>73</v>
      </c>
      <c r="F104" s="27" t="s">
        <v>421</v>
      </c>
      <c r="G104" s="5" t="s">
        <v>17</v>
      </c>
      <c r="H104" s="27" t="s">
        <v>422</v>
      </c>
      <c r="I104" s="5" t="s">
        <v>17</v>
      </c>
      <c r="J104" s="5" t="s">
        <v>17</v>
      </c>
      <c r="K104" s="5"/>
      <c r="L104" s="5" t="s">
        <v>47</v>
      </c>
      <c r="M104" s="24" t="s">
        <v>423</v>
      </c>
      <c r="N104" s="24" t="s">
        <v>671</v>
      </c>
      <c r="O104" s="24" t="s">
        <v>682</v>
      </c>
      <c r="P104" s="25">
        <v>351889</v>
      </c>
      <c r="Q104" s="25">
        <v>354414</v>
      </c>
      <c r="R104" s="40">
        <f t="shared" si="2"/>
        <v>2525</v>
      </c>
      <c r="S104" s="41">
        <f t="shared" si="3"/>
        <v>6.9130732375085557</v>
      </c>
      <c r="T104" s="10" t="s">
        <v>723</v>
      </c>
      <c r="U104" s="35" t="s">
        <v>750</v>
      </c>
    </row>
    <row r="105" spans="1:21" ht="25.5" x14ac:dyDescent="0.2">
      <c r="A105" s="21">
        <v>102</v>
      </c>
      <c r="B105" s="21">
        <v>82</v>
      </c>
      <c r="C105" s="21">
        <v>82</v>
      </c>
      <c r="D105" s="26" t="s">
        <v>689</v>
      </c>
      <c r="E105" s="6" t="s">
        <v>204</v>
      </c>
      <c r="F105" s="27" t="s">
        <v>205</v>
      </c>
      <c r="G105" s="5" t="s">
        <v>120</v>
      </c>
      <c r="H105" s="27" t="s">
        <v>206</v>
      </c>
      <c r="I105" s="5" t="s">
        <v>9</v>
      </c>
      <c r="J105" s="5" t="s">
        <v>120</v>
      </c>
      <c r="K105" s="5"/>
      <c r="L105" s="5" t="s">
        <v>207</v>
      </c>
      <c r="M105" s="24" t="s">
        <v>208</v>
      </c>
      <c r="N105" s="24" t="s">
        <v>673</v>
      </c>
      <c r="O105" s="51" t="s">
        <v>712</v>
      </c>
      <c r="P105" s="25">
        <v>352593</v>
      </c>
      <c r="Q105" s="25">
        <v>355505</v>
      </c>
      <c r="R105" s="40">
        <f t="shared" si="2"/>
        <v>2912</v>
      </c>
      <c r="S105" s="41">
        <f t="shared" si="3"/>
        <v>7.9726214921286793</v>
      </c>
      <c r="T105" s="10" t="s">
        <v>723</v>
      </c>
      <c r="U105" s="35" t="s">
        <v>750</v>
      </c>
    </row>
    <row r="106" spans="1:21" s="3" customFormat="1" x14ac:dyDescent="0.25">
      <c r="A106" s="21">
        <v>103</v>
      </c>
      <c r="B106" s="23" t="s">
        <v>614</v>
      </c>
      <c r="C106" s="23">
        <v>65</v>
      </c>
      <c r="D106" s="50" t="s">
        <v>752</v>
      </c>
      <c r="E106" s="6" t="s">
        <v>13</v>
      </c>
      <c r="F106" s="27" t="s">
        <v>32</v>
      </c>
      <c r="G106" s="5" t="s">
        <v>33</v>
      </c>
      <c r="H106" s="27" t="s">
        <v>34</v>
      </c>
      <c r="I106" s="5" t="s">
        <v>35</v>
      </c>
      <c r="J106" s="5" t="s">
        <v>33</v>
      </c>
      <c r="K106" s="5"/>
      <c r="L106" s="5" t="s">
        <v>36</v>
      </c>
      <c r="M106" s="24" t="s">
        <v>39</v>
      </c>
      <c r="N106" s="24" t="s">
        <v>675</v>
      </c>
      <c r="O106" s="24" t="s">
        <v>717</v>
      </c>
      <c r="P106" s="25">
        <v>352634</v>
      </c>
      <c r="Q106" s="25">
        <v>354780</v>
      </c>
      <c r="R106" s="40">
        <f t="shared" si="2"/>
        <v>2146</v>
      </c>
      <c r="S106" s="41">
        <f t="shared" si="3"/>
        <v>5.8754277891854896</v>
      </c>
      <c r="T106" s="10" t="s">
        <v>723</v>
      </c>
      <c r="U106" s="35" t="s">
        <v>750</v>
      </c>
    </row>
    <row r="107" spans="1:21" x14ac:dyDescent="0.2">
      <c r="A107" s="21">
        <v>104</v>
      </c>
      <c r="B107" s="21">
        <v>83</v>
      </c>
      <c r="C107" s="21">
        <v>83</v>
      </c>
      <c r="D107" s="26" t="s">
        <v>626</v>
      </c>
      <c r="E107" s="6" t="s">
        <v>481</v>
      </c>
      <c r="F107" s="27" t="s">
        <v>215</v>
      </c>
      <c r="G107" s="5"/>
      <c r="H107" s="27" t="s">
        <v>216</v>
      </c>
      <c r="I107" s="5" t="s">
        <v>60</v>
      </c>
      <c r="J107" s="5" t="s">
        <v>60</v>
      </c>
      <c r="K107" s="5"/>
      <c r="L107" s="5" t="s">
        <v>47</v>
      </c>
      <c r="M107" s="24" t="s">
        <v>217</v>
      </c>
      <c r="N107" s="24" t="s">
        <v>678</v>
      </c>
      <c r="O107" s="24" t="s">
        <v>718</v>
      </c>
      <c r="P107" s="25">
        <v>352937</v>
      </c>
      <c r="Q107" s="25">
        <v>355875</v>
      </c>
      <c r="R107" s="40">
        <f t="shared" si="2"/>
        <v>2938</v>
      </c>
      <c r="S107" s="41">
        <f t="shared" si="3"/>
        <v>8.0438056125941131</v>
      </c>
      <c r="T107" s="10" t="s">
        <v>723</v>
      </c>
      <c r="U107" s="35" t="s">
        <v>750</v>
      </c>
    </row>
    <row r="108" spans="1:21" s="3" customFormat="1" x14ac:dyDescent="0.25">
      <c r="A108" s="21">
        <v>105</v>
      </c>
      <c r="B108" s="21" t="s">
        <v>614</v>
      </c>
      <c r="C108" s="21">
        <v>57</v>
      </c>
      <c r="D108" s="37" t="s">
        <v>677</v>
      </c>
      <c r="E108" s="36" t="s">
        <v>42</v>
      </c>
      <c r="F108" s="27" t="s">
        <v>189</v>
      </c>
      <c r="G108" s="5" t="s">
        <v>190</v>
      </c>
      <c r="H108" s="27" t="s">
        <v>191</v>
      </c>
      <c r="I108" s="5" t="s">
        <v>192</v>
      </c>
      <c r="J108" s="5" t="s">
        <v>192</v>
      </c>
      <c r="K108" s="5"/>
      <c r="L108" s="5" t="s">
        <v>170</v>
      </c>
      <c r="M108" s="24" t="s">
        <v>194</v>
      </c>
      <c r="N108" s="24" t="s">
        <v>194</v>
      </c>
      <c r="O108" s="24" t="s">
        <v>714</v>
      </c>
      <c r="P108" s="25">
        <v>353686</v>
      </c>
      <c r="Q108" s="25">
        <v>356603</v>
      </c>
      <c r="R108" s="40">
        <f t="shared" si="2"/>
        <v>2917</v>
      </c>
      <c r="S108" s="41">
        <f t="shared" si="3"/>
        <v>7.9863107460643397</v>
      </c>
      <c r="T108" s="10" t="s">
        <v>723</v>
      </c>
      <c r="U108" s="35" t="s">
        <v>750</v>
      </c>
    </row>
    <row r="109" spans="1:21" x14ac:dyDescent="0.2">
      <c r="A109" s="21">
        <v>106</v>
      </c>
      <c r="B109" s="21">
        <v>84</v>
      </c>
      <c r="C109" s="21">
        <v>84</v>
      </c>
      <c r="D109" s="26" t="s">
        <v>574</v>
      </c>
      <c r="E109" s="6" t="s">
        <v>466</v>
      </c>
      <c r="F109" s="27" t="s">
        <v>467</v>
      </c>
      <c r="G109" s="5" t="s">
        <v>468</v>
      </c>
      <c r="H109" s="27" t="s">
        <v>654</v>
      </c>
      <c r="I109" s="5" t="s">
        <v>28</v>
      </c>
      <c r="J109" s="5" t="s">
        <v>468</v>
      </c>
      <c r="K109" s="5"/>
      <c r="L109" s="5" t="s">
        <v>47</v>
      </c>
      <c r="M109" s="24" t="s">
        <v>469</v>
      </c>
      <c r="N109" s="24" t="s">
        <v>680</v>
      </c>
      <c r="O109" s="24" t="s">
        <v>712</v>
      </c>
      <c r="P109" s="25">
        <v>354057</v>
      </c>
      <c r="Q109" s="25">
        <v>355505</v>
      </c>
      <c r="R109" s="40">
        <f t="shared" si="2"/>
        <v>1448</v>
      </c>
      <c r="S109" s="41">
        <f t="shared" si="3"/>
        <v>3.9644079397672827</v>
      </c>
      <c r="T109" s="10" t="s">
        <v>723</v>
      </c>
      <c r="U109" s="35" t="s">
        <v>735</v>
      </c>
    </row>
    <row r="110" spans="1:21" s="3" customFormat="1" ht="38.25" x14ac:dyDescent="0.25">
      <c r="A110" s="21">
        <v>107</v>
      </c>
      <c r="B110" s="21">
        <v>85</v>
      </c>
      <c r="C110" s="21">
        <v>85</v>
      </c>
      <c r="D110" s="26" t="s">
        <v>810</v>
      </c>
      <c r="E110" s="6" t="s">
        <v>23</v>
      </c>
      <c r="F110" s="27" t="s">
        <v>383</v>
      </c>
      <c r="G110" s="5" t="s">
        <v>384</v>
      </c>
      <c r="H110" s="27" t="s">
        <v>385</v>
      </c>
      <c r="I110" s="5" t="s">
        <v>9</v>
      </c>
      <c r="J110" s="5" t="s">
        <v>384</v>
      </c>
      <c r="K110" s="5"/>
      <c r="L110" s="5" t="s">
        <v>386</v>
      </c>
      <c r="M110" s="24" t="s">
        <v>387</v>
      </c>
      <c r="N110" s="24" t="s">
        <v>682</v>
      </c>
      <c r="O110" s="24" t="s">
        <v>718</v>
      </c>
      <c r="P110" s="25">
        <v>354414</v>
      </c>
      <c r="Q110" s="25">
        <v>355875</v>
      </c>
      <c r="R110" s="40">
        <f t="shared" si="2"/>
        <v>1461</v>
      </c>
      <c r="S110" s="41">
        <f t="shared" si="3"/>
        <v>4</v>
      </c>
      <c r="T110" s="10" t="s">
        <v>723</v>
      </c>
      <c r="U110" s="10" t="s">
        <v>737</v>
      </c>
    </row>
    <row r="111" spans="1:21" x14ac:dyDescent="0.2">
      <c r="A111" s="21">
        <v>108</v>
      </c>
      <c r="B111" s="21">
        <v>86</v>
      </c>
      <c r="C111" s="21">
        <v>86</v>
      </c>
      <c r="D111" s="26" t="s">
        <v>811</v>
      </c>
      <c r="E111" s="6" t="s">
        <v>105</v>
      </c>
      <c r="F111" s="27" t="s">
        <v>396</v>
      </c>
      <c r="G111" s="5" t="s">
        <v>90</v>
      </c>
      <c r="H111" s="27" t="s">
        <v>397</v>
      </c>
      <c r="I111" s="5" t="s">
        <v>155</v>
      </c>
      <c r="J111" s="5" t="s">
        <v>33</v>
      </c>
      <c r="K111" s="5"/>
      <c r="L111" s="5" t="s">
        <v>36</v>
      </c>
      <c r="M111" s="24" t="s">
        <v>143</v>
      </c>
      <c r="N111" s="24" t="s">
        <v>717</v>
      </c>
      <c r="O111" s="24" t="s">
        <v>713</v>
      </c>
      <c r="P111" s="25">
        <v>354780</v>
      </c>
      <c r="Q111" s="25">
        <v>356260</v>
      </c>
      <c r="R111" s="40">
        <f t="shared" si="2"/>
        <v>1480</v>
      </c>
      <c r="S111" s="41">
        <f t="shared" si="3"/>
        <v>4.0520191649555102</v>
      </c>
      <c r="T111" s="10" t="s">
        <v>723</v>
      </c>
      <c r="U111" s="10" t="s">
        <v>735</v>
      </c>
    </row>
    <row r="112" spans="1:21" ht="25.5" x14ac:dyDescent="0.2">
      <c r="A112" s="21">
        <v>109</v>
      </c>
      <c r="B112" s="21">
        <v>87</v>
      </c>
      <c r="C112" s="21">
        <v>87</v>
      </c>
      <c r="D112" s="26" t="s">
        <v>637</v>
      </c>
      <c r="E112" s="6" t="s">
        <v>138</v>
      </c>
      <c r="F112" s="27" t="s">
        <v>139</v>
      </c>
      <c r="G112" s="5"/>
      <c r="H112" s="27" t="s">
        <v>140</v>
      </c>
      <c r="I112" s="5" t="s">
        <v>141</v>
      </c>
      <c r="J112" s="5"/>
      <c r="K112" s="5"/>
      <c r="L112" s="5" t="s">
        <v>47</v>
      </c>
      <c r="M112" s="24" t="s">
        <v>143</v>
      </c>
      <c r="N112" s="24" t="s">
        <v>716</v>
      </c>
      <c r="O112" s="24" t="s">
        <v>720</v>
      </c>
      <c r="P112" s="25">
        <v>354781</v>
      </c>
      <c r="Q112" s="25">
        <v>356881</v>
      </c>
      <c r="R112" s="40">
        <f t="shared" si="2"/>
        <v>2100</v>
      </c>
      <c r="S112" s="41">
        <f t="shared" si="3"/>
        <v>5.7494866529774127</v>
      </c>
      <c r="T112" s="10" t="s">
        <v>723</v>
      </c>
      <c r="U112" s="10" t="s">
        <v>737</v>
      </c>
    </row>
    <row r="113" spans="1:21" ht="25.5" x14ac:dyDescent="0.2">
      <c r="A113" s="21">
        <v>110</v>
      </c>
      <c r="B113" s="21">
        <v>88</v>
      </c>
      <c r="C113" s="21">
        <v>88</v>
      </c>
      <c r="D113" s="26" t="s">
        <v>697</v>
      </c>
      <c r="E113" s="6" t="s">
        <v>294</v>
      </c>
      <c r="F113" s="27" t="s">
        <v>295</v>
      </c>
      <c r="G113" s="5" t="s">
        <v>120</v>
      </c>
      <c r="H113" s="45">
        <v>1370</v>
      </c>
      <c r="I113" s="5" t="s">
        <v>28</v>
      </c>
      <c r="J113" s="5" t="s">
        <v>120</v>
      </c>
      <c r="K113" s="5"/>
      <c r="L113" s="5" t="s">
        <v>296</v>
      </c>
      <c r="M113" s="24" t="s">
        <v>297</v>
      </c>
      <c r="N113" s="24" t="s">
        <v>712</v>
      </c>
      <c r="O113" s="24" t="s">
        <v>720</v>
      </c>
      <c r="P113" s="25">
        <v>355505</v>
      </c>
      <c r="Q113" s="25">
        <v>356881</v>
      </c>
      <c r="R113" s="40">
        <f t="shared" si="2"/>
        <v>1376</v>
      </c>
      <c r="S113" s="41">
        <f t="shared" si="3"/>
        <v>3.7672826830937716</v>
      </c>
      <c r="T113" s="10" t="s">
        <v>723</v>
      </c>
      <c r="U113" s="10" t="s">
        <v>737</v>
      </c>
    </row>
    <row r="114" spans="1:21" s="3" customFormat="1" ht="25.5" x14ac:dyDescent="0.25">
      <c r="A114" s="21">
        <v>111</v>
      </c>
      <c r="B114" s="21">
        <v>89</v>
      </c>
      <c r="C114" s="21">
        <v>89</v>
      </c>
      <c r="D114" s="26" t="s">
        <v>802</v>
      </c>
      <c r="E114" s="6" t="s">
        <v>134</v>
      </c>
      <c r="F114" s="27" t="s">
        <v>432</v>
      </c>
      <c r="G114" s="5"/>
      <c r="H114" s="27" t="s">
        <v>433</v>
      </c>
      <c r="I114" s="5" t="s">
        <v>60</v>
      </c>
      <c r="J114" s="5" t="s">
        <v>60</v>
      </c>
      <c r="K114" s="5"/>
      <c r="L114" s="5" t="s">
        <v>10</v>
      </c>
      <c r="M114" s="24" t="s">
        <v>297</v>
      </c>
      <c r="N114" s="24" t="s">
        <v>712</v>
      </c>
      <c r="O114" s="24" t="s">
        <v>720</v>
      </c>
      <c r="P114" s="25">
        <v>355505</v>
      </c>
      <c r="Q114" s="25">
        <v>356881</v>
      </c>
      <c r="R114" s="40">
        <f t="shared" si="2"/>
        <v>1376</v>
      </c>
      <c r="S114" s="41">
        <f t="shared" si="3"/>
        <v>3.7672826830937716</v>
      </c>
      <c r="T114" s="10" t="s">
        <v>723</v>
      </c>
      <c r="U114" s="10" t="s">
        <v>737</v>
      </c>
    </row>
    <row r="115" spans="1:21" s="3" customFormat="1" x14ac:dyDescent="0.25">
      <c r="A115" s="21">
        <v>112</v>
      </c>
      <c r="B115" s="21">
        <v>90</v>
      </c>
      <c r="C115" s="21">
        <v>90</v>
      </c>
      <c r="D115" s="37" t="s">
        <v>799</v>
      </c>
      <c r="E115" s="36" t="s">
        <v>13</v>
      </c>
      <c r="F115" s="27" t="s">
        <v>187</v>
      </c>
      <c r="G115" s="52"/>
      <c r="H115" s="45">
        <v>450</v>
      </c>
      <c r="I115" s="5" t="s">
        <v>188</v>
      </c>
      <c r="J115" s="5" t="s">
        <v>188</v>
      </c>
      <c r="K115" s="5"/>
      <c r="L115" s="5" t="s">
        <v>47</v>
      </c>
      <c r="M115" s="24" t="s">
        <v>53</v>
      </c>
      <c r="N115" s="24" t="s">
        <v>718</v>
      </c>
      <c r="O115" s="24" t="s">
        <v>720</v>
      </c>
      <c r="P115" s="25">
        <v>355875</v>
      </c>
      <c r="Q115" s="25">
        <v>356881</v>
      </c>
      <c r="R115" s="40">
        <f t="shared" si="2"/>
        <v>1006</v>
      </c>
      <c r="S115" s="41">
        <f t="shared" si="3"/>
        <v>2.754277891854894</v>
      </c>
      <c r="T115" s="10" t="s">
        <v>723</v>
      </c>
      <c r="U115" s="10" t="s">
        <v>737</v>
      </c>
    </row>
    <row r="116" spans="1:21" s="3" customFormat="1" ht="51" x14ac:dyDescent="0.25">
      <c r="A116" s="21">
        <v>113</v>
      </c>
      <c r="B116" s="23">
        <v>91</v>
      </c>
      <c r="C116" s="23">
        <v>91</v>
      </c>
      <c r="D116" s="50" t="s">
        <v>683</v>
      </c>
      <c r="E116" s="6" t="s">
        <v>48</v>
      </c>
      <c r="F116" s="45" t="s">
        <v>562</v>
      </c>
      <c r="G116" s="5" t="s">
        <v>49</v>
      </c>
      <c r="H116" s="27" t="s">
        <v>50</v>
      </c>
      <c r="I116" s="5" t="s">
        <v>51</v>
      </c>
      <c r="J116" s="5" t="s">
        <v>49</v>
      </c>
      <c r="K116" s="5"/>
      <c r="L116" s="5" t="s">
        <v>52</v>
      </c>
      <c r="M116" s="24" t="s">
        <v>53</v>
      </c>
      <c r="N116" s="24" t="s">
        <v>719</v>
      </c>
      <c r="O116" s="24" t="s">
        <v>720</v>
      </c>
      <c r="P116" s="25">
        <v>355877</v>
      </c>
      <c r="Q116" s="25">
        <v>356881</v>
      </c>
      <c r="R116" s="40">
        <f t="shared" si="2"/>
        <v>1004</v>
      </c>
      <c r="S116" s="41">
        <f t="shared" si="3"/>
        <v>2.7488021902806299</v>
      </c>
      <c r="T116" s="10" t="s">
        <v>723</v>
      </c>
      <c r="U116" s="10" t="s">
        <v>737</v>
      </c>
    </row>
    <row r="117" spans="1:21" ht="25.5" x14ac:dyDescent="0.2">
      <c r="A117" s="21">
        <v>114</v>
      </c>
      <c r="B117" s="21">
        <v>92</v>
      </c>
      <c r="C117" s="21">
        <v>92</v>
      </c>
      <c r="D117" s="26" t="s">
        <v>702</v>
      </c>
      <c r="E117" s="6" t="s">
        <v>393</v>
      </c>
      <c r="F117" s="27" t="s">
        <v>394</v>
      </c>
      <c r="G117" s="52"/>
      <c r="H117" s="45">
        <v>8166</v>
      </c>
      <c r="I117" s="5" t="s">
        <v>17</v>
      </c>
      <c r="J117" s="5" t="s">
        <v>649</v>
      </c>
      <c r="K117" s="5"/>
      <c r="L117" s="5" t="s">
        <v>10</v>
      </c>
      <c r="M117" s="24" t="s">
        <v>144</v>
      </c>
      <c r="N117" s="24" t="s">
        <v>713</v>
      </c>
      <c r="O117" s="24" t="s">
        <v>81</v>
      </c>
      <c r="P117" s="25">
        <v>356260</v>
      </c>
      <c r="Q117" s="25">
        <v>361708</v>
      </c>
      <c r="R117" s="40">
        <f t="shared" si="2"/>
        <v>5448</v>
      </c>
      <c r="S117" s="41">
        <f t="shared" si="3"/>
        <v>14.915811088295689</v>
      </c>
      <c r="T117" s="10" t="s">
        <v>723</v>
      </c>
      <c r="U117" s="10" t="s">
        <v>737</v>
      </c>
    </row>
    <row r="118" spans="1:21" x14ac:dyDescent="0.2">
      <c r="A118" s="21">
        <v>115</v>
      </c>
      <c r="B118" s="21">
        <v>93</v>
      </c>
      <c r="C118" s="21">
        <v>93</v>
      </c>
      <c r="D118" s="37" t="s">
        <v>605</v>
      </c>
      <c r="E118" s="6" t="s">
        <v>455</v>
      </c>
      <c r="F118" s="27" t="s">
        <v>456</v>
      </c>
      <c r="G118" s="5"/>
      <c r="H118" s="27" t="s">
        <v>457</v>
      </c>
      <c r="I118" s="5" t="s">
        <v>28</v>
      </c>
      <c r="J118" s="5" t="s">
        <v>28</v>
      </c>
      <c r="K118" s="5"/>
      <c r="L118" s="5" t="s">
        <v>47</v>
      </c>
      <c r="M118" s="24" t="s">
        <v>458</v>
      </c>
      <c r="N118" s="24" t="s">
        <v>714</v>
      </c>
      <c r="O118" s="24" t="s">
        <v>720</v>
      </c>
      <c r="P118" s="25">
        <v>356603</v>
      </c>
      <c r="Q118" s="25">
        <v>356881</v>
      </c>
      <c r="R118" s="40">
        <f t="shared" si="2"/>
        <v>278</v>
      </c>
      <c r="S118" s="41">
        <f t="shared" si="3"/>
        <v>0.76112251882272419</v>
      </c>
      <c r="T118" s="10" t="s">
        <v>723</v>
      </c>
      <c r="U118" s="10" t="s">
        <v>737</v>
      </c>
    </row>
    <row r="119" spans="1:21" s="7" customFormat="1" x14ac:dyDescent="0.25">
      <c r="A119" s="27">
        <v>116</v>
      </c>
      <c r="B119" s="27">
        <v>94</v>
      </c>
      <c r="C119" s="27">
        <v>94</v>
      </c>
      <c r="D119" s="26" t="s">
        <v>699</v>
      </c>
      <c r="E119" s="6" t="s">
        <v>313</v>
      </c>
      <c r="F119" s="27" t="s">
        <v>314</v>
      </c>
      <c r="G119" s="5"/>
      <c r="H119" s="27" t="s">
        <v>315</v>
      </c>
      <c r="I119" s="5" t="s">
        <v>28</v>
      </c>
      <c r="J119" s="5" t="s">
        <v>28</v>
      </c>
      <c r="K119" s="5"/>
      <c r="L119" s="5" t="s">
        <v>47</v>
      </c>
      <c r="M119" s="24" t="s">
        <v>86</v>
      </c>
      <c r="N119" s="24" t="s">
        <v>720</v>
      </c>
      <c r="O119" s="24" t="s">
        <v>11</v>
      </c>
      <c r="P119" s="25">
        <v>356881</v>
      </c>
      <c r="Q119" s="25">
        <v>357353</v>
      </c>
      <c r="R119" s="40">
        <f t="shared" si="2"/>
        <v>472</v>
      </c>
      <c r="S119" s="41">
        <f t="shared" si="3"/>
        <v>1.2922655715263518</v>
      </c>
      <c r="T119" s="10" t="s">
        <v>723</v>
      </c>
      <c r="U119" s="10" t="s">
        <v>734</v>
      </c>
    </row>
    <row r="120" spans="1:21" s="3" customFormat="1" x14ac:dyDescent="0.25">
      <c r="A120" s="21">
        <v>117</v>
      </c>
      <c r="B120" s="21" t="s">
        <v>614</v>
      </c>
      <c r="C120" s="21">
        <v>84</v>
      </c>
      <c r="D120" s="26" t="s">
        <v>574</v>
      </c>
      <c r="E120" s="6" t="s">
        <v>466</v>
      </c>
      <c r="F120" s="27" t="s">
        <v>467</v>
      </c>
      <c r="G120" s="5" t="s">
        <v>468</v>
      </c>
      <c r="H120" s="27" t="s">
        <v>654</v>
      </c>
      <c r="I120" s="5" t="s">
        <v>28</v>
      </c>
      <c r="J120" s="5" t="s">
        <v>468</v>
      </c>
      <c r="K120" s="5"/>
      <c r="L120" s="5" t="s">
        <v>47</v>
      </c>
      <c r="M120" s="24" t="s">
        <v>86</v>
      </c>
      <c r="N120" s="24" t="s">
        <v>720</v>
      </c>
      <c r="O120" s="24" t="s">
        <v>12</v>
      </c>
      <c r="P120" s="25">
        <v>356881</v>
      </c>
      <c r="Q120" s="25">
        <v>358793</v>
      </c>
      <c r="R120" s="40">
        <f t="shared" si="2"/>
        <v>1912</v>
      </c>
      <c r="S120" s="41">
        <f t="shared" si="3"/>
        <v>5.2347707049965777</v>
      </c>
      <c r="T120" s="10" t="s">
        <v>723</v>
      </c>
      <c r="U120" s="10" t="s">
        <v>734</v>
      </c>
    </row>
    <row r="121" spans="1:21" x14ac:dyDescent="0.2">
      <c r="A121" s="21">
        <v>118</v>
      </c>
      <c r="B121" s="21">
        <v>95</v>
      </c>
      <c r="C121" s="21">
        <v>95</v>
      </c>
      <c r="D121" s="26" t="s">
        <v>704</v>
      </c>
      <c r="E121" s="6" t="s">
        <v>449</v>
      </c>
      <c r="F121" s="27" t="s">
        <v>450</v>
      </c>
      <c r="G121" s="5" t="s">
        <v>225</v>
      </c>
      <c r="H121" s="27" t="s">
        <v>451</v>
      </c>
      <c r="I121" s="5" t="s">
        <v>17</v>
      </c>
      <c r="J121" s="5" t="s">
        <v>225</v>
      </c>
      <c r="K121" s="5"/>
      <c r="L121" s="5" t="s">
        <v>47</v>
      </c>
      <c r="M121" s="24" t="s">
        <v>86</v>
      </c>
      <c r="N121" s="24" t="s">
        <v>720</v>
      </c>
      <c r="O121" s="24" t="s">
        <v>395</v>
      </c>
      <c r="P121" s="25">
        <v>356881</v>
      </c>
      <c r="Q121" s="25">
        <v>357032</v>
      </c>
      <c r="R121" s="40">
        <f t="shared" si="2"/>
        <v>151</v>
      </c>
      <c r="S121" s="41">
        <f t="shared" si="3"/>
        <v>0.4134154688569473</v>
      </c>
      <c r="T121" s="10" t="s">
        <v>723</v>
      </c>
      <c r="U121" s="10" t="s">
        <v>734</v>
      </c>
    </row>
    <row r="122" spans="1:21" s="3" customFormat="1" x14ac:dyDescent="0.25">
      <c r="A122" s="21">
        <v>119</v>
      </c>
      <c r="B122" s="23">
        <v>96</v>
      </c>
      <c r="C122" s="23">
        <v>96</v>
      </c>
      <c r="D122" s="42" t="s">
        <v>656</v>
      </c>
      <c r="E122" s="6" t="s">
        <v>84</v>
      </c>
      <c r="F122" s="27" t="s">
        <v>85</v>
      </c>
      <c r="G122" s="5"/>
      <c r="H122" s="45">
        <v>1481</v>
      </c>
      <c r="I122" s="5" t="s">
        <v>9</v>
      </c>
      <c r="J122" s="5" t="s">
        <v>9</v>
      </c>
      <c r="K122" s="5"/>
      <c r="L122" s="5" t="s">
        <v>47</v>
      </c>
      <c r="M122" s="24" t="s">
        <v>86</v>
      </c>
      <c r="N122" s="24" t="s">
        <v>720</v>
      </c>
      <c r="O122" s="24" t="s">
        <v>395</v>
      </c>
      <c r="P122" s="25">
        <v>356881</v>
      </c>
      <c r="Q122" s="25">
        <v>357032</v>
      </c>
      <c r="R122" s="40">
        <f t="shared" si="2"/>
        <v>151</v>
      </c>
      <c r="S122" s="41">
        <f t="shared" si="3"/>
        <v>0.4134154688569473</v>
      </c>
      <c r="T122" s="10" t="s">
        <v>723</v>
      </c>
      <c r="U122" s="10" t="s">
        <v>734</v>
      </c>
    </row>
    <row r="123" spans="1:21" s="3" customFormat="1" x14ac:dyDescent="0.25">
      <c r="A123" s="21">
        <v>120</v>
      </c>
      <c r="B123" s="21">
        <v>97</v>
      </c>
      <c r="C123" s="21">
        <v>97</v>
      </c>
      <c r="D123" s="26" t="s">
        <v>703</v>
      </c>
      <c r="E123" s="6" t="s">
        <v>134</v>
      </c>
      <c r="F123" s="27" t="s">
        <v>447</v>
      </c>
      <c r="G123" s="5"/>
      <c r="H123" s="45">
        <v>5641</v>
      </c>
      <c r="I123" s="5" t="s">
        <v>448</v>
      </c>
      <c r="J123" s="5" t="s">
        <v>448</v>
      </c>
      <c r="K123" s="5"/>
      <c r="L123" s="5" t="s">
        <v>47</v>
      </c>
      <c r="M123" s="24" t="s">
        <v>395</v>
      </c>
      <c r="N123" s="24" t="s">
        <v>395</v>
      </c>
      <c r="O123" s="24" t="s">
        <v>81</v>
      </c>
      <c r="P123" s="25">
        <v>357033</v>
      </c>
      <c r="Q123" s="25">
        <v>361708</v>
      </c>
      <c r="R123" s="40">
        <f t="shared" si="2"/>
        <v>4675</v>
      </c>
      <c r="S123" s="41">
        <f t="shared" si="3"/>
        <v>12.799452429842573</v>
      </c>
      <c r="T123" s="10" t="s">
        <v>723</v>
      </c>
      <c r="U123" s="10" t="s">
        <v>737</v>
      </c>
    </row>
    <row r="124" spans="1:21" x14ac:dyDescent="0.2">
      <c r="A124" s="21">
        <v>121</v>
      </c>
      <c r="B124" s="21">
        <v>98</v>
      </c>
      <c r="C124" s="21">
        <v>98</v>
      </c>
      <c r="D124" s="26" t="s">
        <v>790</v>
      </c>
      <c r="E124" s="6" t="s">
        <v>105</v>
      </c>
      <c r="F124" s="27" t="s">
        <v>549</v>
      </c>
      <c r="G124" s="5"/>
      <c r="H124" s="45">
        <v>61</v>
      </c>
      <c r="I124" s="5" t="s">
        <v>9</v>
      </c>
      <c r="J124" s="5" t="s">
        <v>9</v>
      </c>
      <c r="K124" s="5"/>
      <c r="L124" s="5" t="s">
        <v>47</v>
      </c>
      <c r="M124" s="24" t="s">
        <v>395</v>
      </c>
      <c r="N124" s="24" t="s">
        <v>395</v>
      </c>
      <c r="O124" s="24" t="s">
        <v>11</v>
      </c>
      <c r="P124" s="25">
        <v>357033</v>
      </c>
      <c r="Q124" s="25">
        <v>357353</v>
      </c>
      <c r="R124" s="40">
        <f t="shared" si="2"/>
        <v>320</v>
      </c>
      <c r="S124" s="41">
        <f t="shared" si="3"/>
        <v>0.87611225188227237</v>
      </c>
      <c r="T124" s="10" t="s">
        <v>723</v>
      </c>
      <c r="U124" s="10" t="s">
        <v>734</v>
      </c>
    </row>
    <row r="125" spans="1:21" s="3" customFormat="1" ht="25.5" x14ac:dyDescent="0.25">
      <c r="A125" s="21">
        <v>122</v>
      </c>
      <c r="B125" s="23">
        <v>99</v>
      </c>
      <c r="C125" s="23">
        <v>99</v>
      </c>
      <c r="D125" s="37" t="s">
        <v>797</v>
      </c>
      <c r="E125" s="36" t="s">
        <v>115</v>
      </c>
      <c r="F125" s="45" t="s">
        <v>613</v>
      </c>
      <c r="G125" s="5"/>
      <c r="H125" s="45">
        <v>59</v>
      </c>
      <c r="I125" s="5" t="s">
        <v>28</v>
      </c>
      <c r="J125" s="5" t="s">
        <v>28</v>
      </c>
      <c r="K125" s="5"/>
      <c r="L125" s="5" t="s">
        <v>104</v>
      </c>
      <c r="M125" s="24" t="s">
        <v>11</v>
      </c>
      <c r="N125" s="24" t="s">
        <v>11</v>
      </c>
      <c r="O125" s="24" t="s">
        <v>129</v>
      </c>
      <c r="P125" s="25">
        <v>357353</v>
      </c>
      <c r="Q125" s="25">
        <v>359432</v>
      </c>
      <c r="R125" s="40">
        <f t="shared" si="2"/>
        <v>2079</v>
      </c>
      <c r="S125" s="41">
        <f t="shared" si="3"/>
        <v>5.6919917864476384</v>
      </c>
      <c r="T125" s="10" t="s">
        <v>723</v>
      </c>
      <c r="U125" s="10" t="s">
        <v>734</v>
      </c>
    </row>
    <row r="126" spans="1:21" s="3" customFormat="1" ht="25.5" x14ac:dyDescent="0.25">
      <c r="A126" s="21">
        <v>123</v>
      </c>
      <c r="B126" s="23">
        <v>100</v>
      </c>
      <c r="C126" s="23">
        <v>100</v>
      </c>
      <c r="D126" s="42" t="s">
        <v>603</v>
      </c>
      <c r="E126" s="6" t="s">
        <v>6</v>
      </c>
      <c r="F126" s="27" t="s">
        <v>7</v>
      </c>
      <c r="G126" s="5" t="s">
        <v>8</v>
      </c>
      <c r="H126" s="45">
        <v>1074</v>
      </c>
      <c r="I126" s="5" t="s">
        <v>9</v>
      </c>
      <c r="J126" s="5" t="s">
        <v>8</v>
      </c>
      <c r="K126" s="5"/>
      <c r="L126" s="5" t="s">
        <v>10</v>
      </c>
      <c r="M126" s="24" t="s">
        <v>11</v>
      </c>
      <c r="N126" s="24" t="s">
        <v>11</v>
      </c>
      <c r="O126" s="24" t="s">
        <v>129</v>
      </c>
      <c r="P126" s="25">
        <v>357353</v>
      </c>
      <c r="Q126" s="25">
        <v>359432</v>
      </c>
      <c r="R126" s="40">
        <f t="shared" si="2"/>
        <v>2079</v>
      </c>
      <c r="S126" s="41">
        <f t="shared" si="3"/>
        <v>5.6919917864476384</v>
      </c>
      <c r="T126" s="10" t="s">
        <v>723</v>
      </c>
      <c r="U126" s="10" t="s">
        <v>734</v>
      </c>
    </row>
    <row r="127" spans="1:21" s="3" customFormat="1" x14ac:dyDescent="0.25">
      <c r="A127" s="21">
        <v>124</v>
      </c>
      <c r="B127" s="21">
        <v>101</v>
      </c>
      <c r="C127" s="21">
        <v>101</v>
      </c>
      <c r="D127" s="26" t="s">
        <v>779</v>
      </c>
      <c r="E127" s="6" t="s">
        <v>13</v>
      </c>
      <c r="F127" s="27" t="s">
        <v>530</v>
      </c>
      <c r="G127" s="52"/>
      <c r="H127" s="45">
        <v>4076</v>
      </c>
      <c r="I127" s="5" t="s">
        <v>531</v>
      </c>
      <c r="J127" s="5" t="s">
        <v>531</v>
      </c>
      <c r="K127" s="5"/>
      <c r="L127" s="5" t="s">
        <v>47</v>
      </c>
      <c r="M127" s="24" t="s">
        <v>12</v>
      </c>
      <c r="N127" s="24" t="s">
        <v>721</v>
      </c>
      <c r="O127" s="24" t="s">
        <v>129</v>
      </c>
      <c r="P127" s="25">
        <v>358794</v>
      </c>
      <c r="Q127" s="25">
        <v>359432</v>
      </c>
      <c r="R127" s="40">
        <f t="shared" si="2"/>
        <v>638</v>
      </c>
      <c r="S127" s="41">
        <f t="shared" si="3"/>
        <v>1.7467488021902806</v>
      </c>
      <c r="T127" s="10" t="s">
        <v>723</v>
      </c>
      <c r="U127" s="10" t="s">
        <v>734</v>
      </c>
    </row>
    <row r="128" spans="1:21" s="3" customFormat="1" ht="38.25" x14ac:dyDescent="0.25">
      <c r="A128" s="21">
        <v>125</v>
      </c>
      <c r="B128" s="23">
        <v>102</v>
      </c>
      <c r="C128" s="23">
        <v>102</v>
      </c>
      <c r="D128" s="26" t="s">
        <v>567</v>
      </c>
      <c r="E128" s="6" t="s">
        <v>126</v>
      </c>
      <c r="F128" s="27" t="s">
        <v>127</v>
      </c>
      <c r="G128" s="5" t="s">
        <v>601</v>
      </c>
      <c r="H128" s="45">
        <v>10611</v>
      </c>
      <c r="I128" s="5" t="s">
        <v>28</v>
      </c>
      <c r="J128" s="5" t="s">
        <v>128</v>
      </c>
      <c r="K128" s="5"/>
      <c r="L128" s="5" t="s">
        <v>170</v>
      </c>
      <c r="M128" s="24" t="s">
        <v>129</v>
      </c>
      <c r="N128" s="24" t="s">
        <v>129</v>
      </c>
      <c r="O128" s="51">
        <v>3348</v>
      </c>
      <c r="P128" s="25">
        <v>359432</v>
      </c>
      <c r="Q128" s="25">
        <v>368591</v>
      </c>
      <c r="R128" s="40">
        <f t="shared" si="2"/>
        <v>9159</v>
      </c>
      <c r="S128" s="41">
        <f t="shared" si="3"/>
        <v>25.075975359342916</v>
      </c>
      <c r="T128" s="10" t="s">
        <v>723</v>
      </c>
      <c r="U128" s="10" t="s">
        <v>737</v>
      </c>
    </row>
    <row r="129" spans="1:21" s="3" customFormat="1" ht="38.25" x14ac:dyDescent="0.25">
      <c r="A129" s="21">
        <v>126</v>
      </c>
      <c r="B129" s="21">
        <v>103</v>
      </c>
      <c r="C129" s="21">
        <v>103</v>
      </c>
      <c r="D129" s="26" t="s">
        <v>804</v>
      </c>
      <c r="E129" s="6" t="s">
        <v>26</v>
      </c>
      <c r="F129" s="27" t="s">
        <v>650</v>
      </c>
      <c r="G129" s="5" t="s">
        <v>438</v>
      </c>
      <c r="H129" s="45">
        <v>5806</v>
      </c>
      <c r="I129" s="5" t="s">
        <v>64</v>
      </c>
      <c r="J129" s="5" t="s">
        <v>28</v>
      </c>
      <c r="K129" s="5"/>
      <c r="L129" s="5" t="s">
        <v>47</v>
      </c>
      <c r="M129" s="24" t="s">
        <v>129</v>
      </c>
      <c r="N129" s="24" t="s">
        <v>129</v>
      </c>
      <c r="O129" s="24" t="s">
        <v>724</v>
      </c>
      <c r="P129" s="25">
        <v>359432</v>
      </c>
      <c r="Q129" s="25">
        <v>359837</v>
      </c>
      <c r="R129" s="40">
        <f t="shared" si="2"/>
        <v>405</v>
      </c>
      <c r="S129" s="41">
        <f t="shared" si="3"/>
        <v>1.108829568788501</v>
      </c>
      <c r="T129" s="10" t="s">
        <v>723</v>
      </c>
      <c r="U129" s="35" t="s">
        <v>780</v>
      </c>
    </row>
    <row r="130" spans="1:21" s="3" customFormat="1" x14ac:dyDescent="0.25">
      <c r="A130" s="21">
        <v>127</v>
      </c>
      <c r="B130" s="21">
        <v>104</v>
      </c>
      <c r="C130" s="21">
        <v>104</v>
      </c>
      <c r="D130" s="37" t="s">
        <v>692</v>
      </c>
      <c r="E130" s="6" t="s">
        <v>258</v>
      </c>
      <c r="F130" s="27" t="s">
        <v>259</v>
      </c>
      <c r="G130" s="5" t="s">
        <v>260</v>
      </c>
      <c r="H130" s="45">
        <v>6515</v>
      </c>
      <c r="I130" s="5" t="s">
        <v>158</v>
      </c>
      <c r="J130" s="5" t="s">
        <v>158</v>
      </c>
      <c r="K130" s="5"/>
      <c r="L130" s="5" t="s">
        <v>36</v>
      </c>
      <c r="M130" s="24" t="s">
        <v>129</v>
      </c>
      <c r="N130" s="24" t="s">
        <v>129</v>
      </c>
      <c r="O130" s="24" t="s">
        <v>726</v>
      </c>
      <c r="P130" s="25">
        <v>359432</v>
      </c>
      <c r="Q130" s="25">
        <v>362443</v>
      </c>
      <c r="R130" s="40">
        <f t="shared" si="2"/>
        <v>3011</v>
      </c>
      <c r="S130" s="41">
        <f t="shared" si="3"/>
        <v>8.2436687200547567</v>
      </c>
      <c r="T130" s="10" t="s">
        <v>723</v>
      </c>
      <c r="U130" s="10" t="s">
        <v>734</v>
      </c>
    </row>
    <row r="131" spans="1:21" s="3" customFormat="1" x14ac:dyDescent="0.25">
      <c r="A131" s="21">
        <v>128</v>
      </c>
      <c r="B131" s="21">
        <v>105</v>
      </c>
      <c r="C131" s="21">
        <v>105</v>
      </c>
      <c r="D131" s="26" t="s">
        <v>794</v>
      </c>
      <c r="E131" s="6" t="s">
        <v>115</v>
      </c>
      <c r="F131" s="27" t="s">
        <v>131</v>
      </c>
      <c r="G131" s="5"/>
      <c r="H131" s="45">
        <v>340</v>
      </c>
      <c r="I131" s="5" t="s">
        <v>132</v>
      </c>
      <c r="J131" s="5" t="s">
        <v>132</v>
      </c>
      <c r="K131" s="5"/>
      <c r="L131" s="5" t="s">
        <v>47</v>
      </c>
      <c r="M131" s="24" t="s">
        <v>133</v>
      </c>
      <c r="N131" s="24" t="s">
        <v>722</v>
      </c>
      <c r="O131" s="24" t="s">
        <v>81</v>
      </c>
      <c r="P131" s="25">
        <v>359855</v>
      </c>
      <c r="Q131" s="25">
        <v>361708</v>
      </c>
      <c r="R131" s="40">
        <f t="shared" si="2"/>
        <v>1853</v>
      </c>
      <c r="S131" s="41">
        <f t="shared" si="3"/>
        <v>5.0732375085557839</v>
      </c>
      <c r="T131" s="10" t="s">
        <v>723</v>
      </c>
      <c r="U131" s="10" t="s">
        <v>737</v>
      </c>
    </row>
    <row r="132" spans="1:21" x14ac:dyDescent="0.2">
      <c r="A132" s="21">
        <v>129</v>
      </c>
      <c r="B132" s="21" t="s">
        <v>614</v>
      </c>
      <c r="C132" s="21">
        <v>95</v>
      </c>
      <c r="D132" s="26" t="s">
        <v>704</v>
      </c>
      <c r="E132" s="6" t="s">
        <v>449</v>
      </c>
      <c r="F132" s="27" t="s">
        <v>450</v>
      </c>
      <c r="G132" s="5" t="s">
        <v>225</v>
      </c>
      <c r="H132" s="27" t="s">
        <v>451</v>
      </c>
      <c r="I132" s="5" t="s">
        <v>17</v>
      </c>
      <c r="J132" s="5" t="s">
        <v>225</v>
      </c>
      <c r="K132" s="5"/>
      <c r="L132" s="5" t="s">
        <v>47</v>
      </c>
      <c r="M132" s="24" t="s">
        <v>81</v>
      </c>
      <c r="N132" s="24" t="s">
        <v>81</v>
      </c>
      <c r="O132" s="24" t="s">
        <v>725</v>
      </c>
      <c r="P132" s="25">
        <v>361708</v>
      </c>
      <c r="Q132" s="25">
        <v>361932</v>
      </c>
      <c r="R132" s="40">
        <f t="shared" ref="R132:R195" si="4">Q132-P132</f>
        <v>224</v>
      </c>
      <c r="S132" s="41">
        <f t="shared" ref="S132:S195" si="5">R132/365.25</f>
        <v>0.61327857631759064</v>
      </c>
      <c r="T132" s="10" t="s">
        <v>723</v>
      </c>
      <c r="U132" s="10" t="s">
        <v>734</v>
      </c>
    </row>
    <row r="133" spans="1:21" s="3" customFormat="1" x14ac:dyDescent="0.25">
      <c r="A133" s="21">
        <v>130</v>
      </c>
      <c r="B133" s="23">
        <v>106</v>
      </c>
      <c r="C133" s="23">
        <v>106</v>
      </c>
      <c r="D133" s="42" t="s">
        <v>656</v>
      </c>
      <c r="E133" s="5" t="s">
        <v>42</v>
      </c>
      <c r="F133" s="27" t="s">
        <v>79</v>
      </c>
      <c r="G133" s="5"/>
      <c r="H133" s="45">
        <v>13340</v>
      </c>
      <c r="I133" s="5" t="s">
        <v>9</v>
      </c>
      <c r="J133" s="5" t="s">
        <v>9</v>
      </c>
      <c r="K133" s="5"/>
      <c r="L133" s="5" t="s">
        <v>80</v>
      </c>
      <c r="M133" s="24" t="s">
        <v>81</v>
      </c>
      <c r="N133" s="24" t="s">
        <v>81</v>
      </c>
      <c r="O133" s="24" t="s">
        <v>725</v>
      </c>
      <c r="P133" s="25">
        <v>361708</v>
      </c>
      <c r="Q133" s="25">
        <v>361932</v>
      </c>
      <c r="R133" s="40">
        <f t="shared" si="4"/>
        <v>224</v>
      </c>
      <c r="S133" s="41">
        <f t="shared" si="5"/>
        <v>0.61327857631759064</v>
      </c>
      <c r="T133" s="10" t="s">
        <v>723</v>
      </c>
      <c r="U133" s="10" t="s">
        <v>734</v>
      </c>
    </row>
    <row r="134" spans="1:21" s="3" customFormat="1" x14ac:dyDescent="0.25">
      <c r="A134" s="21">
        <v>131</v>
      </c>
      <c r="B134" s="21">
        <v>107</v>
      </c>
      <c r="C134" s="21">
        <v>107</v>
      </c>
      <c r="D134" s="26" t="s">
        <v>574</v>
      </c>
      <c r="E134" s="6" t="s">
        <v>73</v>
      </c>
      <c r="F134" s="27" t="s">
        <v>472</v>
      </c>
      <c r="G134" s="5" t="s">
        <v>471</v>
      </c>
      <c r="H134" s="27" t="s">
        <v>473</v>
      </c>
      <c r="I134" s="5" t="s">
        <v>9</v>
      </c>
      <c r="J134" s="5" t="s">
        <v>471</v>
      </c>
      <c r="K134" s="5"/>
      <c r="L134" s="5" t="s">
        <v>47</v>
      </c>
      <c r="M134" s="24" t="s">
        <v>81</v>
      </c>
      <c r="N134" s="24" t="s">
        <v>81</v>
      </c>
      <c r="O134" s="24" t="s">
        <v>473</v>
      </c>
      <c r="P134" s="25">
        <v>361708</v>
      </c>
      <c r="Q134" s="25">
        <v>361846</v>
      </c>
      <c r="R134" s="40">
        <f t="shared" si="4"/>
        <v>138</v>
      </c>
      <c r="S134" s="41">
        <f t="shared" si="5"/>
        <v>0.37782340862422997</v>
      </c>
      <c r="T134" s="10" t="s">
        <v>723</v>
      </c>
      <c r="U134" s="10" t="s">
        <v>736</v>
      </c>
    </row>
    <row r="135" spans="1:21" s="3" customFormat="1" x14ac:dyDescent="0.25">
      <c r="A135" s="21">
        <v>132</v>
      </c>
      <c r="B135" s="23">
        <v>108</v>
      </c>
      <c r="C135" s="23">
        <v>108</v>
      </c>
      <c r="D135" s="26" t="s">
        <v>705</v>
      </c>
      <c r="E135" s="6" t="s">
        <v>42</v>
      </c>
      <c r="F135" s="27" t="s">
        <v>519</v>
      </c>
      <c r="G135" s="5" t="s">
        <v>520</v>
      </c>
      <c r="H135" s="45">
        <v>14162</v>
      </c>
      <c r="I135" s="5" t="s">
        <v>28</v>
      </c>
      <c r="J135" s="5" t="s">
        <v>520</v>
      </c>
      <c r="K135" s="5"/>
      <c r="L135" s="5" t="s">
        <v>47</v>
      </c>
      <c r="M135" s="24" t="s">
        <v>166</v>
      </c>
      <c r="N135" s="24" t="s">
        <v>725</v>
      </c>
      <c r="O135" s="24" t="s">
        <v>749</v>
      </c>
      <c r="P135" s="25">
        <v>361932</v>
      </c>
      <c r="Q135" s="25">
        <v>362579</v>
      </c>
      <c r="R135" s="40">
        <f t="shared" si="4"/>
        <v>647</v>
      </c>
      <c r="S135" s="41">
        <f t="shared" si="5"/>
        <v>1.7713894592744694</v>
      </c>
      <c r="T135" s="10" t="s">
        <v>723</v>
      </c>
      <c r="U135" s="10" t="s">
        <v>734</v>
      </c>
    </row>
    <row r="136" spans="1:21" s="3" customFormat="1" x14ac:dyDescent="0.25">
      <c r="A136" s="21">
        <v>133</v>
      </c>
      <c r="B136" s="21">
        <v>109</v>
      </c>
      <c r="C136" s="21">
        <v>109</v>
      </c>
      <c r="D136" s="37" t="s">
        <v>568</v>
      </c>
      <c r="E136" s="36" t="s">
        <v>73</v>
      </c>
      <c r="F136" s="27" t="s">
        <v>165</v>
      </c>
      <c r="G136" s="52"/>
      <c r="H136" s="45">
        <v>10214</v>
      </c>
      <c r="I136" s="5" t="s">
        <v>9</v>
      </c>
      <c r="J136" s="5" t="s">
        <v>9</v>
      </c>
      <c r="K136" s="5" t="s">
        <v>819</v>
      </c>
      <c r="L136" s="5" t="s">
        <v>47</v>
      </c>
      <c r="M136" s="24" t="s">
        <v>166</v>
      </c>
      <c r="N136" s="24" t="s">
        <v>725</v>
      </c>
      <c r="O136" s="51">
        <v>1885</v>
      </c>
      <c r="P136" s="25">
        <v>361932</v>
      </c>
      <c r="Q136" s="25">
        <v>367128</v>
      </c>
      <c r="R136" s="40">
        <f t="shared" si="4"/>
        <v>5196</v>
      </c>
      <c r="S136" s="41">
        <f t="shared" si="5"/>
        <v>14.225872689938399</v>
      </c>
      <c r="T136" s="10" t="s">
        <v>723</v>
      </c>
      <c r="U136" s="35" t="s">
        <v>737</v>
      </c>
    </row>
    <row r="137" spans="1:21" x14ac:dyDescent="0.2">
      <c r="A137" s="21">
        <v>134</v>
      </c>
      <c r="B137" s="23">
        <v>110</v>
      </c>
      <c r="C137" s="23">
        <v>110</v>
      </c>
      <c r="D137" s="37" t="s">
        <v>590</v>
      </c>
      <c r="E137" s="6" t="s">
        <v>84</v>
      </c>
      <c r="F137" s="27" t="s">
        <v>499</v>
      </c>
      <c r="G137" s="5"/>
      <c r="H137" s="45">
        <v>9596</v>
      </c>
      <c r="I137" s="5" t="s">
        <v>9</v>
      </c>
      <c r="J137" s="5" t="s">
        <v>9</v>
      </c>
      <c r="K137" s="5"/>
      <c r="L137" s="5" t="s">
        <v>47</v>
      </c>
      <c r="M137" s="24" t="s">
        <v>166</v>
      </c>
      <c r="N137" s="24" t="s">
        <v>725</v>
      </c>
      <c r="O137" s="24" t="s">
        <v>745</v>
      </c>
      <c r="P137" s="25">
        <v>361932</v>
      </c>
      <c r="Q137" s="25">
        <v>362746</v>
      </c>
      <c r="R137" s="40">
        <f t="shared" si="4"/>
        <v>814</v>
      </c>
      <c r="S137" s="41">
        <f t="shared" si="5"/>
        <v>2.2286105407255303</v>
      </c>
      <c r="T137" s="10" t="s">
        <v>723</v>
      </c>
      <c r="U137" s="10" t="s">
        <v>737</v>
      </c>
    </row>
    <row r="138" spans="1:21" s="3" customFormat="1" x14ac:dyDescent="0.25">
      <c r="A138" s="21">
        <v>135</v>
      </c>
      <c r="B138" s="21">
        <v>111</v>
      </c>
      <c r="C138" s="21">
        <v>111</v>
      </c>
      <c r="D138" s="37" t="s">
        <v>692</v>
      </c>
      <c r="E138" s="6" t="s">
        <v>254</v>
      </c>
      <c r="F138" s="27" t="s">
        <v>255</v>
      </c>
      <c r="G138" s="5"/>
      <c r="H138" s="27" t="s">
        <v>256</v>
      </c>
      <c r="I138" s="5" t="s">
        <v>257</v>
      </c>
      <c r="J138" s="5" t="s">
        <v>257</v>
      </c>
      <c r="K138" s="5"/>
      <c r="L138" s="5" t="s">
        <v>47</v>
      </c>
      <c r="M138" s="24" t="s">
        <v>167</v>
      </c>
      <c r="N138" s="24" t="s">
        <v>726</v>
      </c>
      <c r="O138" s="24" t="s">
        <v>745</v>
      </c>
      <c r="P138" s="25">
        <v>362443</v>
      </c>
      <c r="Q138" s="25">
        <v>362746</v>
      </c>
      <c r="R138" s="40">
        <f t="shared" si="4"/>
        <v>303</v>
      </c>
      <c r="S138" s="41">
        <f t="shared" si="5"/>
        <v>0.82956878850102667</v>
      </c>
      <c r="T138" s="10" t="s">
        <v>723</v>
      </c>
      <c r="U138" s="10" t="s">
        <v>737</v>
      </c>
    </row>
    <row r="139" spans="1:21" s="3" customFormat="1" x14ac:dyDescent="0.25">
      <c r="A139" s="21">
        <v>136</v>
      </c>
      <c r="B139" s="21">
        <v>112</v>
      </c>
      <c r="C139" s="21">
        <v>112</v>
      </c>
      <c r="D139" s="26" t="s">
        <v>814</v>
      </c>
      <c r="E139" s="6" t="s">
        <v>360</v>
      </c>
      <c r="F139" s="27" t="s">
        <v>361</v>
      </c>
      <c r="G139" s="52"/>
      <c r="H139" s="45">
        <v>7311</v>
      </c>
      <c r="I139" s="5" t="s">
        <v>28</v>
      </c>
      <c r="J139" s="5" t="s">
        <v>28</v>
      </c>
      <c r="K139" s="5"/>
      <c r="L139" s="5" t="s">
        <v>47</v>
      </c>
      <c r="M139" s="24" t="s">
        <v>362</v>
      </c>
      <c r="N139" s="24" t="s">
        <v>749</v>
      </c>
      <c r="O139" s="24" t="s">
        <v>745</v>
      </c>
      <c r="P139" s="25">
        <v>362579</v>
      </c>
      <c r="Q139" s="25">
        <v>362746</v>
      </c>
      <c r="R139" s="40">
        <f t="shared" si="4"/>
        <v>167</v>
      </c>
      <c r="S139" s="41">
        <f t="shared" si="5"/>
        <v>0.45722108145106094</v>
      </c>
      <c r="T139" s="10" t="s">
        <v>723</v>
      </c>
      <c r="U139" s="10" t="s">
        <v>735</v>
      </c>
    </row>
    <row r="140" spans="1:21" s="3" customFormat="1" ht="25.5" x14ac:dyDescent="0.25">
      <c r="A140" s="23">
        <v>137</v>
      </c>
      <c r="B140" s="23">
        <v>113</v>
      </c>
      <c r="C140" s="23">
        <v>113</v>
      </c>
      <c r="D140" s="26" t="s">
        <v>688</v>
      </c>
      <c r="E140" s="6" t="s">
        <v>174</v>
      </c>
      <c r="F140" s="27" t="s">
        <v>175</v>
      </c>
      <c r="G140" s="5" t="s">
        <v>176</v>
      </c>
      <c r="H140" s="45">
        <v>4867</v>
      </c>
      <c r="I140" s="5" t="s">
        <v>28</v>
      </c>
      <c r="J140" s="5" t="s">
        <v>177</v>
      </c>
      <c r="K140" s="5"/>
      <c r="L140" s="5" t="s">
        <v>104</v>
      </c>
      <c r="M140" s="24" t="s">
        <v>130</v>
      </c>
      <c r="N140" s="24" t="s">
        <v>745</v>
      </c>
      <c r="O140" s="51">
        <v>422</v>
      </c>
      <c r="P140" s="25">
        <v>362746</v>
      </c>
      <c r="Q140" s="25">
        <v>365665</v>
      </c>
      <c r="R140" s="40">
        <f t="shared" si="4"/>
        <v>2919</v>
      </c>
      <c r="S140" s="41">
        <f t="shared" si="5"/>
        <v>7.9917864476386038</v>
      </c>
      <c r="T140" s="10" t="s">
        <v>738</v>
      </c>
      <c r="U140" s="35" t="s">
        <v>737</v>
      </c>
    </row>
    <row r="141" spans="1:21" s="3" customFormat="1" ht="25.5" x14ac:dyDescent="0.25">
      <c r="A141" s="23">
        <v>138</v>
      </c>
      <c r="B141" s="23">
        <v>114</v>
      </c>
      <c r="C141" s="23">
        <v>114</v>
      </c>
      <c r="D141" s="26" t="s">
        <v>574</v>
      </c>
      <c r="E141" s="6" t="s">
        <v>478</v>
      </c>
      <c r="F141" s="27" t="s">
        <v>479</v>
      </c>
      <c r="G141" s="5" t="s">
        <v>468</v>
      </c>
      <c r="H141" s="45">
        <v>2956</v>
      </c>
      <c r="I141" s="5" t="s">
        <v>480</v>
      </c>
      <c r="J141" s="5" t="s">
        <v>468</v>
      </c>
      <c r="K141" s="5"/>
      <c r="L141" s="5" t="s">
        <v>36</v>
      </c>
      <c r="M141" s="24" t="s">
        <v>130</v>
      </c>
      <c r="N141" s="24" t="s">
        <v>745</v>
      </c>
      <c r="O141" s="24" t="s">
        <v>746</v>
      </c>
      <c r="P141" s="25">
        <v>362746</v>
      </c>
      <c r="Q141" s="25">
        <v>363551</v>
      </c>
      <c r="R141" s="40">
        <f t="shared" si="4"/>
        <v>805</v>
      </c>
      <c r="S141" s="41">
        <f t="shared" si="5"/>
        <v>2.2039698836413417</v>
      </c>
      <c r="T141" s="10" t="s">
        <v>738</v>
      </c>
      <c r="U141" s="35" t="s">
        <v>734</v>
      </c>
    </row>
    <row r="142" spans="1:21" s="3" customFormat="1" x14ac:dyDescent="0.25">
      <c r="A142" s="23">
        <v>139</v>
      </c>
      <c r="B142" s="23">
        <v>115</v>
      </c>
      <c r="C142" s="23">
        <v>115</v>
      </c>
      <c r="D142" s="26" t="s">
        <v>570</v>
      </c>
      <c r="E142" s="6" t="s">
        <v>478</v>
      </c>
      <c r="F142" s="27" t="s">
        <v>518</v>
      </c>
      <c r="G142" s="5" t="s">
        <v>9</v>
      </c>
      <c r="H142" s="45">
        <v>3916</v>
      </c>
      <c r="I142" s="5" t="s">
        <v>333</v>
      </c>
      <c r="J142" s="5" t="s">
        <v>9</v>
      </c>
      <c r="K142" s="5" t="s">
        <v>818</v>
      </c>
      <c r="L142" s="5" t="s">
        <v>402</v>
      </c>
      <c r="M142" s="51" t="s">
        <v>130</v>
      </c>
      <c r="N142" s="24" t="s">
        <v>745</v>
      </c>
      <c r="O142" s="51">
        <v>1885</v>
      </c>
      <c r="P142" s="25">
        <v>362746</v>
      </c>
      <c r="Q142" s="25">
        <v>367128</v>
      </c>
      <c r="R142" s="40">
        <f t="shared" si="4"/>
        <v>4382</v>
      </c>
      <c r="S142" s="41">
        <f t="shared" si="5"/>
        <v>11.997262149212867</v>
      </c>
      <c r="T142" s="10" t="s">
        <v>738</v>
      </c>
      <c r="U142" s="35" t="s">
        <v>737</v>
      </c>
    </row>
    <row r="143" spans="1:21" s="3" customFormat="1" ht="38.25" x14ac:dyDescent="0.25">
      <c r="A143" s="21">
        <v>140</v>
      </c>
      <c r="B143" s="21">
        <v>116</v>
      </c>
      <c r="C143" s="21">
        <v>116</v>
      </c>
      <c r="D143" s="26" t="s">
        <v>711</v>
      </c>
      <c r="E143" s="6" t="s">
        <v>547</v>
      </c>
      <c r="F143" s="27" t="s">
        <v>548</v>
      </c>
      <c r="G143" s="5"/>
      <c r="H143" s="45">
        <v>6956</v>
      </c>
      <c r="I143" s="5" t="s">
        <v>17</v>
      </c>
      <c r="J143" s="5" t="s">
        <v>17</v>
      </c>
      <c r="K143" s="5" t="s">
        <v>17</v>
      </c>
      <c r="L143" s="5" t="s">
        <v>47</v>
      </c>
      <c r="M143" s="53"/>
      <c r="N143" s="24" t="s">
        <v>746</v>
      </c>
      <c r="O143" s="51">
        <v>422</v>
      </c>
      <c r="P143" s="25">
        <v>363551</v>
      </c>
      <c r="Q143" s="25">
        <v>365665</v>
      </c>
      <c r="R143" s="40">
        <f t="shared" si="4"/>
        <v>2114</v>
      </c>
      <c r="S143" s="41">
        <f t="shared" si="5"/>
        <v>5.7878165639972625</v>
      </c>
      <c r="T143" s="10" t="s">
        <v>747</v>
      </c>
      <c r="U143" s="35" t="s">
        <v>735</v>
      </c>
    </row>
    <row r="144" spans="1:21" s="3" customFormat="1" x14ac:dyDescent="0.25">
      <c r="A144" s="21">
        <v>141</v>
      </c>
      <c r="B144" s="21">
        <v>117</v>
      </c>
      <c r="C144" s="21">
        <v>117</v>
      </c>
      <c r="D144" s="37" t="s">
        <v>569</v>
      </c>
      <c r="E144" s="36" t="s">
        <v>701</v>
      </c>
      <c r="F144" s="27" t="s">
        <v>381</v>
      </c>
      <c r="G144" s="5" t="s">
        <v>382</v>
      </c>
      <c r="H144" s="45">
        <v>11305</v>
      </c>
      <c r="I144" s="5" t="s">
        <v>9</v>
      </c>
      <c r="J144" s="5" t="s">
        <v>146</v>
      </c>
      <c r="K144" s="5" t="s">
        <v>9</v>
      </c>
      <c r="L144" s="5" t="s">
        <v>47</v>
      </c>
      <c r="M144" s="51">
        <v>414</v>
      </c>
      <c r="N144" s="51">
        <v>422</v>
      </c>
      <c r="O144" s="51">
        <v>1885</v>
      </c>
      <c r="P144" s="25">
        <v>422</v>
      </c>
      <c r="Q144" s="25">
        <v>1885</v>
      </c>
      <c r="R144" s="40">
        <f t="shared" si="4"/>
        <v>1463</v>
      </c>
      <c r="S144" s="41">
        <f t="shared" si="5"/>
        <v>4.0054757015742641</v>
      </c>
      <c r="T144" s="5" t="s">
        <v>738</v>
      </c>
      <c r="U144" s="5" t="s">
        <v>737</v>
      </c>
    </row>
    <row r="145" spans="1:21" s="3" customFormat="1" x14ac:dyDescent="0.25">
      <c r="A145" s="21">
        <v>142</v>
      </c>
      <c r="B145" s="23">
        <v>118</v>
      </c>
      <c r="C145" s="23">
        <v>118</v>
      </c>
      <c r="D145" s="50" t="s">
        <v>571</v>
      </c>
      <c r="E145" s="5" t="s">
        <v>26</v>
      </c>
      <c r="F145" s="27" t="s">
        <v>27</v>
      </c>
      <c r="G145" s="5" t="s">
        <v>28</v>
      </c>
      <c r="H145" s="45">
        <v>8719</v>
      </c>
      <c r="I145" s="5" t="s">
        <v>29</v>
      </c>
      <c r="J145" s="5" t="s">
        <v>30</v>
      </c>
      <c r="K145" s="5" t="s">
        <v>29</v>
      </c>
      <c r="L145" s="5" t="s">
        <v>31</v>
      </c>
      <c r="M145" s="51">
        <v>414</v>
      </c>
      <c r="N145" s="51">
        <v>422</v>
      </c>
      <c r="O145" s="51">
        <v>1885</v>
      </c>
      <c r="P145" s="25">
        <v>422</v>
      </c>
      <c r="Q145" s="25">
        <v>1885</v>
      </c>
      <c r="R145" s="40">
        <f t="shared" si="4"/>
        <v>1463</v>
      </c>
      <c r="S145" s="41">
        <f t="shared" si="5"/>
        <v>4.0054757015742641</v>
      </c>
      <c r="T145" s="5" t="s">
        <v>738</v>
      </c>
      <c r="U145" s="5" t="s">
        <v>737</v>
      </c>
    </row>
    <row r="146" spans="1:21" s="3" customFormat="1" x14ac:dyDescent="0.25">
      <c r="A146" s="21">
        <v>143</v>
      </c>
      <c r="B146" s="21">
        <v>119</v>
      </c>
      <c r="C146" s="21">
        <v>119</v>
      </c>
      <c r="D146" s="50" t="s">
        <v>564</v>
      </c>
      <c r="E146" s="5" t="s">
        <v>91</v>
      </c>
      <c r="F146" s="27" t="s">
        <v>92</v>
      </c>
      <c r="G146" s="5"/>
      <c r="H146" s="45">
        <v>8124</v>
      </c>
      <c r="I146" s="5" t="s">
        <v>60</v>
      </c>
      <c r="J146" s="5" t="s">
        <v>60</v>
      </c>
      <c r="K146" s="5"/>
      <c r="L146" s="5" t="s">
        <v>47</v>
      </c>
      <c r="M146" s="51">
        <v>1877</v>
      </c>
      <c r="N146" s="51">
        <v>1885</v>
      </c>
      <c r="O146" s="51">
        <v>6267</v>
      </c>
      <c r="P146" s="25">
        <v>1885</v>
      </c>
      <c r="Q146" s="25">
        <v>6267</v>
      </c>
      <c r="R146" s="40">
        <f t="shared" si="4"/>
        <v>4382</v>
      </c>
      <c r="S146" s="41">
        <f t="shared" si="5"/>
        <v>11.997262149212867</v>
      </c>
      <c r="T146" s="5" t="s">
        <v>738</v>
      </c>
      <c r="U146" s="5" t="s">
        <v>737</v>
      </c>
    </row>
    <row r="147" spans="1:21" ht="25.5" x14ac:dyDescent="0.2">
      <c r="A147" s="21">
        <v>144</v>
      </c>
      <c r="B147" s="23">
        <v>120</v>
      </c>
      <c r="C147" s="23">
        <v>120</v>
      </c>
      <c r="D147" s="26" t="s">
        <v>566</v>
      </c>
      <c r="E147" s="6" t="s">
        <v>195</v>
      </c>
      <c r="F147" s="27" t="s">
        <v>196</v>
      </c>
      <c r="G147" s="5"/>
      <c r="H147" s="45">
        <v>9614</v>
      </c>
      <c r="I147" s="5" t="s">
        <v>197</v>
      </c>
      <c r="J147" s="5" t="s">
        <v>197</v>
      </c>
      <c r="K147" s="5"/>
      <c r="L147" s="5" t="s">
        <v>198</v>
      </c>
      <c r="M147" s="51">
        <v>1877</v>
      </c>
      <c r="N147" s="51">
        <v>1885</v>
      </c>
      <c r="O147" s="51">
        <v>3411</v>
      </c>
      <c r="P147" s="25">
        <v>1885</v>
      </c>
      <c r="Q147" s="25">
        <v>3411</v>
      </c>
      <c r="R147" s="40">
        <f t="shared" si="4"/>
        <v>1526</v>
      </c>
      <c r="S147" s="41">
        <f t="shared" si="5"/>
        <v>4.1779603011635862</v>
      </c>
      <c r="T147" s="5" t="s">
        <v>738</v>
      </c>
      <c r="U147" s="5" t="s">
        <v>734</v>
      </c>
    </row>
    <row r="148" spans="1:21" s="3" customFormat="1" ht="25.5" x14ac:dyDescent="0.25">
      <c r="A148" s="21">
        <v>145</v>
      </c>
      <c r="B148" s="21">
        <v>121</v>
      </c>
      <c r="C148" s="21">
        <v>121</v>
      </c>
      <c r="D148" s="37" t="s">
        <v>565</v>
      </c>
      <c r="E148" s="36" t="s">
        <v>218</v>
      </c>
      <c r="F148" s="27" t="s">
        <v>236</v>
      </c>
      <c r="G148" s="5" t="s">
        <v>9</v>
      </c>
      <c r="H148" s="45">
        <v>13174</v>
      </c>
      <c r="I148" s="5" t="s">
        <v>237</v>
      </c>
      <c r="J148" s="5" t="s">
        <v>9</v>
      </c>
      <c r="K148" s="5"/>
      <c r="L148" s="5" t="s">
        <v>47</v>
      </c>
      <c r="M148" s="51">
        <v>1877</v>
      </c>
      <c r="N148" s="51">
        <v>1885</v>
      </c>
      <c r="O148" s="51">
        <v>4014</v>
      </c>
      <c r="P148" s="25">
        <v>1885</v>
      </c>
      <c r="Q148" s="25">
        <v>4014</v>
      </c>
      <c r="R148" s="40">
        <f t="shared" si="4"/>
        <v>2129</v>
      </c>
      <c r="S148" s="41">
        <f t="shared" si="5"/>
        <v>5.8288843258042435</v>
      </c>
      <c r="T148" s="5" t="s">
        <v>738</v>
      </c>
      <c r="U148" s="5" t="s">
        <v>734</v>
      </c>
    </row>
    <row r="149" spans="1:21" x14ac:dyDescent="0.2">
      <c r="A149" s="21">
        <v>146</v>
      </c>
      <c r="B149" s="23">
        <v>122</v>
      </c>
      <c r="C149" s="23">
        <v>122</v>
      </c>
      <c r="D149" s="26" t="s">
        <v>572</v>
      </c>
      <c r="E149" s="6" t="s">
        <v>243</v>
      </c>
      <c r="F149" s="27" t="s">
        <v>244</v>
      </c>
      <c r="G149" s="5" t="s">
        <v>245</v>
      </c>
      <c r="H149" s="45">
        <v>16118</v>
      </c>
      <c r="I149" s="5" t="s">
        <v>28</v>
      </c>
      <c r="J149" s="5" t="s">
        <v>246</v>
      </c>
      <c r="K149" s="5"/>
      <c r="L149" s="5" t="s">
        <v>47</v>
      </c>
      <c r="M149" s="51">
        <v>1877</v>
      </c>
      <c r="N149" s="51">
        <v>1885</v>
      </c>
      <c r="O149" s="51">
        <v>4482</v>
      </c>
      <c r="P149" s="25">
        <v>1885</v>
      </c>
      <c r="Q149" s="25">
        <v>4482</v>
      </c>
      <c r="R149" s="40">
        <f t="shared" si="4"/>
        <v>2597</v>
      </c>
      <c r="S149" s="41">
        <f t="shared" si="5"/>
        <v>7.1101984941820673</v>
      </c>
      <c r="T149" s="5" t="s">
        <v>738</v>
      </c>
      <c r="U149" s="5" t="s">
        <v>734</v>
      </c>
    </row>
    <row r="150" spans="1:21" x14ac:dyDescent="0.2">
      <c r="A150" s="21">
        <v>147</v>
      </c>
      <c r="B150" s="21">
        <v>123</v>
      </c>
      <c r="C150" s="21">
        <v>123</v>
      </c>
      <c r="D150" s="26" t="s">
        <v>578</v>
      </c>
      <c r="E150" s="6" t="s">
        <v>105</v>
      </c>
      <c r="F150" s="27" t="s">
        <v>145</v>
      </c>
      <c r="G150" s="5" t="s">
        <v>146</v>
      </c>
      <c r="H150" s="45">
        <v>11888</v>
      </c>
      <c r="I150" s="5" t="s">
        <v>147</v>
      </c>
      <c r="J150" s="5" t="s">
        <v>146</v>
      </c>
      <c r="K150" s="5"/>
      <c r="L150" s="5" t="s">
        <v>47</v>
      </c>
      <c r="M150" s="51">
        <v>3340</v>
      </c>
      <c r="N150" s="51">
        <v>3348</v>
      </c>
      <c r="O150" s="51">
        <v>4454</v>
      </c>
      <c r="P150" s="25">
        <v>3348</v>
      </c>
      <c r="Q150" s="25">
        <v>4454</v>
      </c>
      <c r="R150" s="40">
        <f t="shared" si="4"/>
        <v>1106</v>
      </c>
      <c r="S150" s="41">
        <f t="shared" si="5"/>
        <v>3.0280629705681039</v>
      </c>
      <c r="T150" s="5" t="s">
        <v>738</v>
      </c>
      <c r="U150" s="5" t="s">
        <v>734</v>
      </c>
    </row>
    <row r="151" spans="1:21" s="3" customFormat="1" ht="25.5" x14ac:dyDescent="0.25">
      <c r="A151" s="21">
        <v>148</v>
      </c>
      <c r="B151" s="23">
        <v>124</v>
      </c>
      <c r="C151" s="23">
        <v>124</v>
      </c>
      <c r="D151" s="26" t="s">
        <v>574</v>
      </c>
      <c r="E151" s="6" t="s">
        <v>276</v>
      </c>
      <c r="F151" s="27" t="s">
        <v>470</v>
      </c>
      <c r="G151" s="5" t="s">
        <v>471</v>
      </c>
      <c r="H151" s="45">
        <v>9711</v>
      </c>
      <c r="I151" s="5" t="s">
        <v>655</v>
      </c>
      <c r="J151" s="5" t="s">
        <v>471</v>
      </c>
      <c r="K151" s="5"/>
      <c r="L151" s="5" t="s">
        <v>170</v>
      </c>
      <c r="M151" s="51">
        <v>3403</v>
      </c>
      <c r="N151" s="51">
        <v>3411</v>
      </c>
      <c r="O151" s="51">
        <v>9711</v>
      </c>
      <c r="P151" s="25">
        <v>3411</v>
      </c>
      <c r="Q151" s="25">
        <v>9711</v>
      </c>
      <c r="R151" s="40">
        <f t="shared" si="4"/>
        <v>6300</v>
      </c>
      <c r="S151" s="41">
        <f t="shared" si="5"/>
        <v>17.248459958932237</v>
      </c>
      <c r="T151" s="5" t="s">
        <v>744</v>
      </c>
      <c r="U151" s="5" t="s">
        <v>736</v>
      </c>
    </row>
    <row r="152" spans="1:21" ht="25.5" x14ac:dyDescent="0.2">
      <c r="A152" s="21">
        <v>149</v>
      </c>
      <c r="B152" s="21">
        <v>125</v>
      </c>
      <c r="C152" s="21">
        <v>125</v>
      </c>
      <c r="D152" s="26" t="s">
        <v>573</v>
      </c>
      <c r="E152" s="6" t="s">
        <v>101</v>
      </c>
      <c r="F152" s="27" t="s">
        <v>102</v>
      </c>
      <c r="G152" s="5" t="s">
        <v>103</v>
      </c>
      <c r="H152" s="45">
        <v>7637</v>
      </c>
      <c r="I152" s="5" t="s">
        <v>28</v>
      </c>
      <c r="J152" s="5" t="s">
        <v>103</v>
      </c>
      <c r="K152" s="5"/>
      <c r="L152" s="5" t="s">
        <v>104</v>
      </c>
      <c r="M152" s="51">
        <v>4005</v>
      </c>
      <c r="N152" s="51">
        <v>4014</v>
      </c>
      <c r="O152" s="51">
        <v>5575</v>
      </c>
      <c r="P152" s="25">
        <v>4014</v>
      </c>
      <c r="Q152" s="25">
        <v>5575</v>
      </c>
      <c r="R152" s="40">
        <f t="shared" si="4"/>
        <v>1561</v>
      </c>
      <c r="S152" s="41">
        <f t="shared" si="5"/>
        <v>4.2737850787132103</v>
      </c>
      <c r="T152" s="5" t="s">
        <v>744</v>
      </c>
      <c r="U152" s="5" t="s">
        <v>734</v>
      </c>
    </row>
    <row r="153" spans="1:21" ht="25.5" x14ac:dyDescent="0.2">
      <c r="A153" s="21">
        <v>150</v>
      </c>
      <c r="B153" s="23">
        <v>126</v>
      </c>
      <c r="C153" s="23">
        <v>126</v>
      </c>
      <c r="D153" s="26" t="s">
        <v>575</v>
      </c>
      <c r="E153" s="6" t="s">
        <v>58</v>
      </c>
      <c r="F153" s="27" t="s">
        <v>331</v>
      </c>
      <c r="G153" s="5" t="s">
        <v>332</v>
      </c>
      <c r="H153" s="45">
        <v>13932</v>
      </c>
      <c r="I153" s="5" t="s">
        <v>333</v>
      </c>
      <c r="J153" s="5" t="s">
        <v>334</v>
      </c>
      <c r="K153" s="5"/>
      <c r="L153" s="5" t="s">
        <v>10</v>
      </c>
      <c r="M153" s="51">
        <v>4423</v>
      </c>
      <c r="N153" s="51">
        <v>4454</v>
      </c>
      <c r="O153" s="51">
        <v>8437</v>
      </c>
      <c r="P153" s="25">
        <v>4454</v>
      </c>
      <c r="Q153" s="25">
        <v>8437</v>
      </c>
      <c r="R153" s="40">
        <f t="shared" si="4"/>
        <v>3983</v>
      </c>
      <c r="S153" s="41">
        <f t="shared" si="5"/>
        <v>10.904859685147159</v>
      </c>
      <c r="T153" s="5" t="s">
        <v>744</v>
      </c>
      <c r="U153" s="5" t="s">
        <v>737</v>
      </c>
    </row>
    <row r="154" spans="1:21" s="3" customFormat="1" ht="25.5" x14ac:dyDescent="0.25">
      <c r="A154" s="21">
        <v>151</v>
      </c>
      <c r="B154" s="21">
        <v>127</v>
      </c>
      <c r="C154" s="21">
        <v>127</v>
      </c>
      <c r="D154" s="26" t="s">
        <v>576</v>
      </c>
      <c r="E154" s="6" t="s">
        <v>115</v>
      </c>
      <c r="F154" s="27" t="s">
        <v>319</v>
      </c>
      <c r="G154" s="5" t="s">
        <v>249</v>
      </c>
      <c r="H154" s="45">
        <v>15207</v>
      </c>
      <c r="I154" s="5" t="s">
        <v>9</v>
      </c>
      <c r="J154" s="5" t="s">
        <v>162</v>
      </c>
      <c r="K154" s="5"/>
      <c r="L154" s="5" t="s">
        <v>104</v>
      </c>
      <c r="M154" s="51">
        <v>4451</v>
      </c>
      <c r="N154" s="51">
        <v>4482</v>
      </c>
      <c r="O154" s="51">
        <v>7709</v>
      </c>
      <c r="P154" s="25">
        <v>4482</v>
      </c>
      <c r="Q154" s="25">
        <v>7709</v>
      </c>
      <c r="R154" s="40">
        <f t="shared" si="4"/>
        <v>3227</v>
      </c>
      <c r="S154" s="41">
        <f t="shared" si="5"/>
        <v>8.8350444900752905</v>
      </c>
      <c r="T154" s="5" t="s">
        <v>744</v>
      </c>
      <c r="U154" s="5" t="s">
        <v>737</v>
      </c>
    </row>
    <row r="155" spans="1:21" ht="25.5" x14ac:dyDescent="0.2">
      <c r="A155" s="21">
        <v>152</v>
      </c>
      <c r="B155" s="23" t="s">
        <v>614</v>
      </c>
      <c r="C155" s="23">
        <v>123</v>
      </c>
      <c r="D155" s="26" t="s">
        <v>578</v>
      </c>
      <c r="E155" s="6" t="s">
        <v>105</v>
      </c>
      <c r="F155" s="27" t="s">
        <v>145</v>
      </c>
      <c r="G155" s="5" t="s">
        <v>146</v>
      </c>
      <c r="H155" s="45">
        <v>11888</v>
      </c>
      <c r="I155" s="5" t="s">
        <v>147</v>
      </c>
      <c r="J155" s="5" t="s">
        <v>146</v>
      </c>
      <c r="K155" s="5"/>
      <c r="L155" s="5" t="s">
        <v>47</v>
      </c>
      <c r="M155" s="51">
        <v>5566</v>
      </c>
      <c r="N155" s="51">
        <v>5575</v>
      </c>
      <c r="O155" s="51">
        <v>6267</v>
      </c>
      <c r="P155" s="25">
        <v>5575</v>
      </c>
      <c r="Q155" s="25">
        <v>6267</v>
      </c>
      <c r="R155" s="40">
        <f t="shared" si="4"/>
        <v>692</v>
      </c>
      <c r="S155" s="41">
        <f t="shared" si="5"/>
        <v>1.8945927446954141</v>
      </c>
      <c r="T155" s="5" t="s">
        <v>744</v>
      </c>
      <c r="U155" s="5" t="s">
        <v>737</v>
      </c>
    </row>
    <row r="156" spans="1:21" ht="25.5" x14ac:dyDescent="0.2">
      <c r="A156" s="21">
        <v>153</v>
      </c>
      <c r="B156" s="21">
        <v>128</v>
      </c>
      <c r="C156" s="21">
        <v>128</v>
      </c>
      <c r="D156" s="26" t="s">
        <v>676</v>
      </c>
      <c r="E156" s="6" t="s">
        <v>376</v>
      </c>
      <c r="F156" s="27" t="s">
        <v>377</v>
      </c>
      <c r="G156" s="5" t="s">
        <v>110</v>
      </c>
      <c r="H156" s="45">
        <v>14961</v>
      </c>
      <c r="I156" s="5" t="s">
        <v>378</v>
      </c>
      <c r="J156" s="5" t="s">
        <v>110</v>
      </c>
      <c r="K156" s="5"/>
      <c r="L156" s="5" t="s">
        <v>379</v>
      </c>
      <c r="M156" s="51">
        <v>6259</v>
      </c>
      <c r="N156" s="51">
        <v>6267</v>
      </c>
      <c r="O156" s="51">
        <v>6421</v>
      </c>
      <c r="P156" s="25">
        <v>6267</v>
      </c>
      <c r="Q156" s="25">
        <v>6421</v>
      </c>
      <c r="R156" s="40">
        <f t="shared" si="4"/>
        <v>154</v>
      </c>
      <c r="S156" s="41">
        <f t="shared" si="5"/>
        <v>0.42162902121834361</v>
      </c>
      <c r="T156" s="5" t="s">
        <v>738</v>
      </c>
      <c r="U156" s="5" t="s">
        <v>734</v>
      </c>
    </row>
    <row r="157" spans="1:21" x14ac:dyDescent="0.2">
      <c r="A157" s="21">
        <v>154</v>
      </c>
      <c r="B157" s="21" t="s">
        <v>614</v>
      </c>
      <c r="C157" s="21">
        <v>122</v>
      </c>
      <c r="D157" s="26" t="s">
        <v>572</v>
      </c>
      <c r="E157" s="6" t="s">
        <v>243</v>
      </c>
      <c r="F157" s="27" t="s">
        <v>244</v>
      </c>
      <c r="G157" s="5" t="s">
        <v>245</v>
      </c>
      <c r="H157" s="45">
        <v>16118</v>
      </c>
      <c r="I157" s="5" t="s">
        <v>28</v>
      </c>
      <c r="J157" s="5" t="s">
        <v>246</v>
      </c>
      <c r="K157" s="5"/>
      <c r="L157" s="5" t="s">
        <v>47</v>
      </c>
      <c r="M157" s="51">
        <v>6259</v>
      </c>
      <c r="N157" s="51">
        <v>6267</v>
      </c>
      <c r="O157" s="51">
        <v>8101</v>
      </c>
      <c r="P157" s="25">
        <v>6267</v>
      </c>
      <c r="Q157" s="25">
        <v>8101</v>
      </c>
      <c r="R157" s="40">
        <f t="shared" si="4"/>
        <v>1834</v>
      </c>
      <c r="S157" s="41">
        <f t="shared" si="5"/>
        <v>5.0212183436002737</v>
      </c>
      <c r="T157" s="5" t="s">
        <v>738</v>
      </c>
      <c r="U157" s="5" t="s">
        <v>734</v>
      </c>
    </row>
    <row r="158" spans="1:21" s="3" customFormat="1" ht="25.5" x14ac:dyDescent="0.25">
      <c r="A158" s="21">
        <v>155</v>
      </c>
      <c r="B158" s="23">
        <v>129</v>
      </c>
      <c r="C158" s="23">
        <v>129</v>
      </c>
      <c r="D158" s="42" t="s">
        <v>656</v>
      </c>
      <c r="E158" s="5" t="s">
        <v>82</v>
      </c>
      <c r="F158" s="27" t="s">
        <v>83</v>
      </c>
      <c r="G158" s="5"/>
      <c r="H158" s="45">
        <v>14297</v>
      </c>
      <c r="I158" s="5" t="s">
        <v>9</v>
      </c>
      <c r="J158" s="5" t="s">
        <v>9</v>
      </c>
      <c r="K158" s="5"/>
      <c r="L158" s="5" t="s">
        <v>10</v>
      </c>
      <c r="M158" s="51">
        <v>6413</v>
      </c>
      <c r="N158" s="51">
        <v>6421</v>
      </c>
      <c r="O158" s="51">
        <v>7709</v>
      </c>
      <c r="P158" s="25">
        <v>6421</v>
      </c>
      <c r="Q158" s="25">
        <v>7709</v>
      </c>
      <c r="R158" s="40">
        <f t="shared" si="4"/>
        <v>1288</v>
      </c>
      <c r="S158" s="41">
        <f t="shared" si="5"/>
        <v>3.5263518138261465</v>
      </c>
      <c r="T158" s="5" t="s">
        <v>744</v>
      </c>
      <c r="U158" s="5" t="s">
        <v>737</v>
      </c>
    </row>
    <row r="159" spans="1:21" s="3" customFormat="1" x14ac:dyDescent="0.25">
      <c r="A159" s="21">
        <v>156</v>
      </c>
      <c r="B159" s="23" t="s">
        <v>614</v>
      </c>
      <c r="C159" s="23">
        <v>123</v>
      </c>
      <c r="D159" s="26" t="s">
        <v>578</v>
      </c>
      <c r="E159" s="6" t="s">
        <v>105</v>
      </c>
      <c r="F159" s="27" t="s">
        <v>145</v>
      </c>
      <c r="G159" s="5" t="s">
        <v>146</v>
      </c>
      <c r="H159" s="45">
        <v>11888</v>
      </c>
      <c r="I159" s="5" t="s">
        <v>147</v>
      </c>
      <c r="J159" s="5" t="s">
        <v>146</v>
      </c>
      <c r="K159" s="5"/>
      <c r="L159" s="5" t="s">
        <v>47</v>
      </c>
      <c r="M159" s="51">
        <v>7701</v>
      </c>
      <c r="N159" s="51">
        <v>7709</v>
      </c>
      <c r="O159" s="51">
        <v>11888</v>
      </c>
      <c r="P159" s="25">
        <v>7709</v>
      </c>
      <c r="Q159" s="25">
        <v>11888</v>
      </c>
      <c r="R159" s="40">
        <f t="shared" si="4"/>
        <v>4179</v>
      </c>
      <c r="S159" s="41">
        <f t="shared" si="5"/>
        <v>11.441478439425051</v>
      </c>
      <c r="T159" s="5" t="s">
        <v>738</v>
      </c>
      <c r="U159" s="5" t="s">
        <v>736</v>
      </c>
    </row>
    <row r="160" spans="1:21" x14ac:dyDescent="0.2">
      <c r="A160" s="21">
        <v>157</v>
      </c>
      <c r="B160" s="21">
        <v>130</v>
      </c>
      <c r="C160" s="21">
        <v>130</v>
      </c>
      <c r="D160" s="26" t="s">
        <v>815</v>
      </c>
      <c r="E160" s="6" t="s">
        <v>73</v>
      </c>
      <c r="F160" s="27" t="s">
        <v>320</v>
      </c>
      <c r="G160" s="5"/>
      <c r="H160" s="45">
        <v>8294</v>
      </c>
      <c r="I160" s="5" t="s">
        <v>9</v>
      </c>
      <c r="J160" s="5" t="s">
        <v>110</v>
      </c>
      <c r="K160" s="5"/>
      <c r="L160" s="5" t="s">
        <v>170</v>
      </c>
      <c r="M160" s="51">
        <v>7701</v>
      </c>
      <c r="N160" s="51">
        <v>7709</v>
      </c>
      <c r="O160" s="51">
        <v>8294</v>
      </c>
      <c r="P160" s="25">
        <v>7709</v>
      </c>
      <c r="Q160" s="25">
        <v>8294</v>
      </c>
      <c r="R160" s="40">
        <f t="shared" si="4"/>
        <v>585</v>
      </c>
      <c r="S160" s="41">
        <f t="shared" si="5"/>
        <v>1.6016427104722792</v>
      </c>
      <c r="T160" s="5" t="s">
        <v>738</v>
      </c>
      <c r="U160" s="5" t="s">
        <v>736</v>
      </c>
    </row>
    <row r="161" spans="1:21" s="3" customFormat="1" ht="38.25" x14ac:dyDescent="0.25">
      <c r="A161" s="21">
        <v>158</v>
      </c>
      <c r="B161" s="21">
        <v>131</v>
      </c>
      <c r="C161" s="21">
        <v>131</v>
      </c>
      <c r="D161" s="26" t="s">
        <v>803</v>
      </c>
      <c r="E161" s="6" t="s">
        <v>434</v>
      </c>
      <c r="F161" s="27" t="s">
        <v>435</v>
      </c>
      <c r="G161" s="5" t="s">
        <v>436</v>
      </c>
      <c r="H161" s="45">
        <v>22886</v>
      </c>
      <c r="I161" s="5" t="s">
        <v>29</v>
      </c>
      <c r="J161" s="5" t="s">
        <v>436</v>
      </c>
      <c r="K161" s="5"/>
      <c r="L161" s="5" t="s">
        <v>437</v>
      </c>
      <c r="M161" s="51">
        <v>7701</v>
      </c>
      <c r="N161" s="51">
        <v>7709</v>
      </c>
      <c r="O161" s="51">
        <v>8158</v>
      </c>
      <c r="P161" s="25">
        <v>7709</v>
      </c>
      <c r="Q161" s="25">
        <v>8158</v>
      </c>
      <c r="R161" s="40">
        <f t="shared" si="4"/>
        <v>449</v>
      </c>
      <c r="S161" s="41">
        <f t="shared" si="5"/>
        <v>1.2292950034223136</v>
      </c>
      <c r="T161" s="5" t="s">
        <v>738</v>
      </c>
      <c r="U161" s="5" t="s">
        <v>734</v>
      </c>
    </row>
    <row r="162" spans="1:21" ht="38.25" x14ac:dyDescent="0.2">
      <c r="A162" s="21">
        <v>159</v>
      </c>
      <c r="B162" s="21">
        <v>132</v>
      </c>
      <c r="C162" s="21">
        <v>132</v>
      </c>
      <c r="D162" s="26" t="s">
        <v>579</v>
      </c>
      <c r="E162" s="6" t="s">
        <v>342</v>
      </c>
      <c r="F162" s="27" t="s">
        <v>343</v>
      </c>
      <c r="G162" s="5" t="s">
        <v>344</v>
      </c>
      <c r="H162" s="45">
        <v>19651</v>
      </c>
      <c r="I162" s="5" t="s">
        <v>9</v>
      </c>
      <c r="J162" s="5" t="s">
        <v>344</v>
      </c>
      <c r="K162" s="5"/>
      <c r="L162" s="5" t="s">
        <v>644</v>
      </c>
      <c r="M162" s="51">
        <v>7701</v>
      </c>
      <c r="N162" s="51">
        <v>7709</v>
      </c>
      <c r="O162" s="51">
        <v>12833</v>
      </c>
      <c r="P162" s="25">
        <v>7709</v>
      </c>
      <c r="Q162" s="25">
        <v>12833</v>
      </c>
      <c r="R162" s="40">
        <f t="shared" si="4"/>
        <v>5124</v>
      </c>
      <c r="S162" s="41">
        <f t="shared" si="5"/>
        <v>14.028747433264886</v>
      </c>
      <c r="T162" s="5" t="s">
        <v>738</v>
      </c>
      <c r="U162" s="5" t="s">
        <v>737</v>
      </c>
    </row>
    <row r="163" spans="1:21" ht="25.5" x14ac:dyDescent="0.2">
      <c r="A163" s="21">
        <v>160</v>
      </c>
      <c r="B163" s="21">
        <v>133</v>
      </c>
      <c r="C163" s="21">
        <v>133</v>
      </c>
      <c r="D163" s="26" t="s">
        <v>574</v>
      </c>
      <c r="E163" s="6" t="s">
        <v>474</v>
      </c>
      <c r="F163" s="27" t="s">
        <v>475</v>
      </c>
      <c r="G163" s="5" t="s">
        <v>476</v>
      </c>
      <c r="H163" s="45">
        <v>20278</v>
      </c>
      <c r="I163" s="5" t="s">
        <v>28</v>
      </c>
      <c r="J163" s="5" t="s">
        <v>476</v>
      </c>
      <c r="K163" s="5"/>
      <c r="L163" s="5" t="s">
        <v>477</v>
      </c>
      <c r="M163" s="51">
        <v>8093</v>
      </c>
      <c r="N163" s="51">
        <v>8101</v>
      </c>
      <c r="O163" s="51">
        <v>9900</v>
      </c>
      <c r="P163" s="25">
        <v>8101</v>
      </c>
      <c r="Q163" s="25">
        <v>9900</v>
      </c>
      <c r="R163" s="40">
        <f t="shared" si="4"/>
        <v>1799</v>
      </c>
      <c r="S163" s="41">
        <f t="shared" si="5"/>
        <v>4.9253935660506505</v>
      </c>
      <c r="T163" s="5" t="s">
        <v>744</v>
      </c>
      <c r="U163" s="5" t="s">
        <v>737</v>
      </c>
    </row>
    <row r="164" spans="1:21" ht="25.5" x14ac:dyDescent="0.2">
      <c r="A164" s="21">
        <v>161</v>
      </c>
      <c r="B164" s="21">
        <v>134</v>
      </c>
      <c r="C164" s="21">
        <v>134</v>
      </c>
      <c r="D164" s="26" t="s">
        <v>577</v>
      </c>
      <c r="E164" s="6" t="s">
        <v>121</v>
      </c>
      <c r="F164" s="27" t="s">
        <v>122</v>
      </c>
      <c r="G164" s="5" t="s">
        <v>123</v>
      </c>
      <c r="H164" s="45">
        <v>23943</v>
      </c>
      <c r="I164" s="5" t="s">
        <v>28</v>
      </c>
      <c r="J164" s="5" t="s">
        <v>124</v>
      </c>
      <c r="K164" s="5"/>
      <c r="L164" s="5" t="s">
        <v>125</v>
      </c>
      <c r="M164" s="51">
        <v>8149</v>
      </c>
      <c r="N164" s="51">
        <v>8158</v>
      </c>
      <c r="O164" s="51">
        <v>21786</v>
      </c>
      <c r="P164" s="25">
        <v>8158</v>
      </c>
      <c r="Q164" s="25">
        <v>21786</v>
      </c>
      <c r="R164" s="40">
        <f t="shared" si="4"/>
        <v>13628</v>
      </c>
      <c r="S164" s="41">
        <f t="shared" si="5"/>
        <v>37.311430527036279</v>
      </c>
      <c r="T164" s="5" t="s">
        <v>744</v>
      </c>
      <c r="U164" s="5" t="s">
        <v>734</v>
      </c>
    </row>
    <row r="165" spans="1:21" ht="25.5" x14ac:dyDescent="0.2">
      <c r="A165" s="21">
        <v>162</v>
      </c>
      <c r="B165" s="21">
        <v>135</v>
      </c>
      <c r="C165" s="21">
        <v>135</v>
      </c>
      <c r="D165" s="37" t="s">
        <v>743</v>
      </c>
      <c r="E165" s="36" t="s">
        <v>230</v>
      </c>
      <c r="F165" s="27" t="s">
        <v>231</v>
      </c>
      <c r="G165" s="5" t="s">
        <v>232</v>
      </c>
      <c r="H165" s="45">
        <v>21874</v>
      </c>
      <c r="I165" s="5" t="s">
        <v>233</v>
      </c>
      <c r="J165" s="5" t="s">
        <v>234</v>
      </c>
      <c r="K165" s="5"/>
      <c r="L165" s="5" t="s">
        <v>235</v>
      </c>
      <c r="M165" s="51">
        <v>8324</v>
      </c>
      <c r="N165" s="51">
        <v>8332</v>
      </c>
      <c r="O165" s="51">
        <v>8437</v>
      </c>
      <c r="P165" s="25">
        <v>8332</v>
      </c>
      <c r="Q165" s="25">
        <v>8437</v>
      </c>
      <c r="R165" s="40">
        <f t="shared" si="4"/>
        <v>105</v>
      </c>
      <c r="S165" s="41">
        <f t="shared" si="5"/>
        <v>0.28747433264887062</v>
      </c>
      <c r="T165" s="5" t="s">
        <v>744</v>
      </c>
      <c r="U165" s="5" t="s">
        <v>737</v>
      </c>
    </row>
    <row r="166" spans="1:21" ht="25.5" x14ac:dyDescent="0.2">
      <c r="A166" s="21">
        <v>163</v>
      </c>
      <c r="B166" s="21">
        <v>136</v>
      </c>
      <c r="C166" s="21">
        <v>136</v>
      </c>
      <c r="D166" s="37" t="s">
        <v>629</v>
      </c>
      <c r="E166" s="36" t="s">
        <v>26</v>
      </c>
      <c r="F166" s="27" t="s">
        <v>238</v>
      </c>
      <c r="G166" s="5" t="s">
        <v>239</v>
      </c>
      <c r="H166" s="45">
        <v>15550</v>
      </c>
      <c r="I166" s="5" t="s">
        <v>28</v>
      </c>
      <c r="J166" s="5" t="s">
        <v>29</v>
      </c>
      <c r="K166" s="5" t="s">
        <v>28</v>
      </c>
      <c r="L166" s="5" t="s">
        <v>221</v>
      </c>
      <c r="M166" s="51"/>
      <c r="N166" s="51">
        <v>9741</v>
      </c>
      <c r="O166" s="51">
        <v>12833</v>
      </c>
      <c r="P166" s="25">
        <v>9741</v>
      </c>
      <c r="Q166" s="25">
        <v>12833</v>
      </c>
      <c r="R166" s="40">
        <f t="shared" si="4"/>
        <v>3092</v>
      </c>
      <c r="S166" s="41">
        <f t="shared" si="5"/>
        <v>8.4654346338124569</v>
      </c>
      <c r="T166" s="5" t="s">
        <v>739</v>
      </c>
      <c r="U166" s="5" t="s">
        <v>737</v>
      </c>
    </row>
    <row r="167" spans="1:21" s="3" customFormat="1" x14ac:dyDescent="0.25">
      <c r="A167" s="21">
        <v>164</v>
      </c>
      <c r="B167" s="21">
        <v>137</v>
      </c>
      <c r="C167" s="21">
        <v>137</v>
      </c>
      <c r="D167" s="26" t="s">
        <v>709</v>
      </c>
      <c r="E167" s="6" t="s">
        <v>82</v>
      </c>
      <c r="F167" s="27" t="s">
        <v>526</v>
      </c>
      <c r="G167" s="5" t="s">
        <v>527</v>
      </c>
      <c r="H167" s="45">
        <v>14989</v>
      </c>
      <c r="I167" s="5" t="s">
        <v>64</v>
      </c>
      <c r="J167" s="5" t="s">
        <v>64</v>
      </c>
      <c r="K167" s="5"/>
      <c r="L167" s="5" t="s">
        <v>47</v>
      </c>
      <c r="M167" s="51">
        <v>9892</v>
      </c>
      <c r="N167" s="51">
        <v>9900</v>
      </c>
      <c r="O167" s="51">
        <v>10026</v>
      </c>
      <c r="P167" s="25">
        <v>9900</v>
      </c>
      <c r="Q167" s="25">
        <v>10026</v>
      </c>
      <c r="R167" s="40">
        <f t="shared" si="4"/>
        <v>126</v>
      </c>
      <c r="S167" s="41">
        <f t="shared" si="5"/>
        <v>0.34496919917864477</v>
      </c>
      <c r="T167" s="5" t="s">
        <v>738</v>
      </c>
      <c r="U167" s="5" t="s">
        <v>734</v>
      </c>
    </row>
    <row r="168" spans="1:21" ht="25.5" x14ac:dyDescent="0.2">
      <c r="A168" s="21">
        <v>165</v>
      </c>
      <c r="B168" s="21">
        <v>138</v>
      </c>
      <c r="C168" s="21">
        <v>138</v>
      </c>
      <c r="D168" s="37" t="s">
        <v>742</v>
      </c>
      <c r="E168" s="36" t="s">
        <v>329</v>
      </c>
      <c r="F168" s="27" t="s">
        <v>330</v>
      </c>
      <c r="G168" s="5"/>
      <c r="H168" s="45">
        <v>19002</v>
      </c>
      <c r="I168" s="5" t="s">
        <v>28</v>
      </c>
      <c r="J168" s="5" t="s">
        <v>28</v>
      </c>
      <c r="K168" s="5"/>
      <c r="L168" s="5" t="s">
        <v>10</v>
      </c>
      <c r="M168" s="51"/>
      <c r="N168" s="51">
        <v>10026</v>
      </c>
      <c r="O168" s="51">
        <v>17215</v>
      </c>
      <c r="P168" s="25">
        <v>10026</v>
      </c>
      <c r="Q168" s="25">
        <v>17215</v>
      </c>
      <c r="R168" s="40">
        <f t="shared" si="4"/>
        <v>7189</v>
      </c>
      <c r="S168" s="41">
        <f t="shared" si="5"/>
        <v>19.682409308692677</v>
      </c>
      <c r="T168" s="5" t="s">
        <v>739</v>
      </c>
      <c r="U168" s="5" t="s">
        <v>735</v>
      </c>
    </row>
    <row r="169" spans="1:21" ht="25.5" x14ac:dyDescent="0.2">
      <c r="A169" s="21">
        <v>166</v>
      </c>
      <c r="B169" s="21">
        <v>139</v>
      </c>
      <c r="C169" s="21">
        <v>139</v>
      </c>
      <c r="D169" s="26" t="s">
        <v>685</v>
      </c>
      <c r="E169" s="6" t="s">
        <v>151</v>
      </c>
      <c r="F169" s="27" t="s">
        <v>152</v>
      </c>
      <c r="G169" s="5" t="s">
        <v>149</v>
      </c>
      <c r="H169" s="45">
        <v>29273</v>
      </c>
      <c r="I169" s="5" t="s">
        <v>28</v>
      </c>
      <c r="J169" s="5" t="s">
        <v>149</v>
      </c>
      <c r="K169" s="5"/>
      <c r="L169" s="5" t="s">
        <v>47</v>
      </c>
      <c r="M169" s="51"/>
      <c r="N169" s="51">
        <v>11907</v>
      </c>
      <c r="O169" s="51">
        <v>14670</v>
      </c>
      <c r="P169" s="25">
        <v>11907</v>
      </c>
      <c r="Q169" s="25">
        <v>14670</v>
      </c>
      <c r="R169" s="40">
        <f t="shared" si="4"/>
        <v>2763</v>
      </c>
      <c r="S169" s="41">
        <f t="shared" si="5"/>
        <v>7.5646817248459959</v>
      </c>
      <c r="T169" s="5" t="s">
        <v>740</v>
      </c>
      <c r="U169" s="5" t="s">
        <v>841</v>
      </c>
    </row>
    <row r="170" spans="1:21" ht="25.5" x14ac:dyDescent="0.2">
      <c r="A170" s="21">
        <v>167</v>
      </c>
      <c r="B170" s="21">
        <v>140</v>
      </c>
      <c r="C170" s="21">
        <v>140</v>
      </c>
      <c r="D170" s="42" t="s">
        <v>603</v>
      </c>
      <c r="E170" s="5" t="s">
        <v>19</v>
      </c>
      <c r="F170" s="27" t="s">
        <v>20</v>
      </c>
      <c r="G170" s="5"/>
      <c r="H170" s="45">
        <v>23523</v>
      </c>
      <c r="I170" s="5" t="s">
        <v>21</v>
      </c>
      <c r="J170" s="5" t="s">
        <v>21</v>
      </c>
      <c r="K170" s="5"/>
      <c r="L170" s="5" t="s">
        <v>22</v>
      </c>
      <c r="M170" s="51">
        <v>12825</v>
      </c>
      <c r="N170" s="51">
        <v>12833</v>
      </c>
      <c r="O170" s="51">
        <v>15753</v>
      </c>
      <c r="P170" s="25">
        <v>12833</v>
      </c>
      <c r="Q170" s="25">
        <v>15753</v>
      </c>
      <c r="R170" s="40">
        <f t="shared" si="4"/>
        <v>2920</v>
      </c>
      <c r="S170" s="41">
        <f t="shared" si="5"/>
        <v>7.9945242984257359</v>
      </c>
      <c r="T170" s="5" t="s">
        <v>738</v>
      </c>
      <c r="U170" s="5" t="s">
        <v>737</v>
      </c>
    </row>
    <row r="171" spans="1:21" x14ac:dyDescent="0.2">
      <c r="A171" s="21">
        <v>168</v>
      </c>
      <c r="B171" s="21">
        <v>141</v>
      </c>
      <c r="C171" s="21">
        <v>141</v>
      </c>
      <c r="D171" s="26" t="s">
        <v>689</v>
      </c>
      <c r="E171" s="6" t="s">
        <v>101</v>
      </c>
      <c r="F171" s="27" t="s">
        <v>209</v>
      </c>
      <c r="G171" s="5" t="s">
        <v>210</v>
      </c>
      <c r="H171" s="45">
        <v>17166</v>
      </c>
      <c r="I171" s="5" t="s">
        <v>9</v>
      </c>
      <c r="J171" s="5" t="s">
        <v>211</v>
      </c>
      <c r="K171" s="5"/>
      <c r="L171" s="5" t="s">
        <v>212</v>
      </c>
      <c r="M171" s="51">
        <v>12825</v>
      </c>
      <c r="N171" s="51">
        <v>12833</v>
      </c>
      <c r="O171" s="51">
        <v>16839</v>
      </c>
      <c r="P171" s="25">
        <v>12833</v>
      </c>
      <c r="Q171" s="25">
        <v>16839</v>
      </c>
      <c r="R171" s="40">
        <f t="shared" si="4"/>
        <v>4006</v>
      </c>
      <c r="S171" s="41">
        <f t="shared" si="5"/>
        <v>10.967830253251197</v>
      </c>
      <c r="T171" s="10" t="s">
        <v>738</v>
      </c>
      <c r="U171" s="10" t="s">
        <v>734</v>
      </c>
    </row>
    <row r="172" spans="1:21" ht="25.5" x14ac:dyDescent="0.2">
      <c r="A172" s="21">
        <v>169</v>
      </c>
      <c r="B172" s="21">
        <v>142</v>
      </c>
      <c r="C172" s="21">
        <v>142</v>
      </c>
      <c r="D172" s="37" t="s">
        <v>627</v>
      </c>
      <c r="E172" s="6" t="s">
        <v>105</v>
      </c>
      <c r="F172" s="45">
        <v>884</v>
      </c>
      <c r="G172" s="5" t="s">
        <v>29</v>
      </c>
      <c r="H172" s="45">
        <v>25087</v>
      </c>
      <c r="I172" s="5" t="s">
        <v>290</v>
      </c>
      <c r="J172" s="5" t="s">
        <v>289</v>
      </c>
      <c r="K172" s="5"/>
      <c r="L172" s="5" t="s">
        <v>47</v>
      </c>
      <c r="M172" s="51"/>
      <c r="N172" s="51">
        <v>14670</v>
      </c>
      <c r="O172" s="51">
        <v>20103</v>
      </c>
      <c r="P172" s="25">
        <v>14670</v>
      </c>
      <c r="Q172" s="25">
        <v>20103</v>
      </c>
      <c r="R172" s="40">
        <f t="shared" si="4"/>
        <v>5433</v>
      </c>
      <c r="S172" s="41">
        <f t="shared" si="5"/>
        <v>14.874743326488707</v>
      </c>
      <c r="T172" s="10" t="s">
        <v>740</v>
      </c>
      <c r="U172" s="10" t="s">
        <v>841</v>
      </c>
    </row>
    <row r="173" spans="1:21" ht="25.5" x14ac:dyDescent="0.2">
      <c r="A173" s="21">
        <v>170</v>
      </c>
      <c r="B173" s="21">
        <v>143</v>
      </c>
      <c r="C173" s="21">
        <v>143</v>
      </c>
      <c r="D173" s="50" t="s">
        <v>679</v>
      </c>
      <c r="E173" s="5" t="s">
        <v>68</v>
      </c>
      <c r="F173" s="27" t="s">
        <v>69</v>
      </c>
      <c r="G173" s="5" t="s">
        <v>70</v>
      </c>
      <c r="H173" s="45">
        <v>16873</v>
      </c>
      <c r="I173" s="5" t="s">
        <v>28</v>
      </c>
      <c r="J173" s="5" t="s">
        <v>71</v>
      </c>
      <c r="K173" s="5"/>
      <c r="L173" s="5" t="s">
        <v>72</v>
      </c>
      <c r="M173" s="51">
        <v>15751</v>
      </c>
      <c r="N173" s="51">
        <v>15753</v>
      </c>
      <c r="O173" s="51">
        <v>16873</v>
      </c>
      <c r="P173" s="25">
        <v>15753</v>
      </c>
      <c r="Q173" s="25">
        <v>16873</v>
      </c>
      <c r="R173" s="40">
        <f t="shared" si="4"/>
        <v>1120</v>
      </c>
      <c r="S173" s="41">
        <f t="shared" si="5"/>
        <v>3.0663928815879533</v>
      </c>
      <c r="T173" s="10" t="s">
        <v>738</v>
      </c>
      <c r="U173" s="10" t="s">
        <v>736</v>
      </c>
    </row>
    <row r="174" spans="1:21" ht="25.5" x14ac:dyDescent="0.2">
      <c r="A174" s="21">
        <v>171</v>
      </c>
      <c r="B174" s="21">
        <v>144</v>
      </c>
      <c r="C174" s="21">
        <v>144</v>
      </c>
      <c r="D174" s="26" t="s">
        <v>685</v>
      </c>
      <c r="E174" s="6" t="s">
        <v>153</v>
      </c>
      <c r="F174" s="45">
        <v>5157</v>
      </c>
      <c r="G174" s="5" t="s">
        <v>154</v>
      </c>
      <c r="H174" s="45">
        <v>35062</v>
      </c>
      <c r="I174" s="5" t="s">
        <v>155</v>
      </c>
      <c r="J174" s="5" t="s">
        <v>154</v>
      </c>
      <c r="K174" s="5"/>
      <c r="L174" s="5" t="s">
        <v>47</v>
      </c>
      <c r="M174" s="51"/>
      <c r="N174" s="51">
        <v>16839</v>
      </c>
      <c r="O174" s="51">
        <v>21597</v>
      </c>
      <c r="P174" s="25">
        <v>16839</v>
      </c>
      <c r="Q174" s="25">
        <v>21597</v>
      </c>
      <c r="R174" s="40">
        <f t="shared" si="4"/>
        <v>4758</v>
      </c>
      <c r="S174" s="41">
        <f t="shared" si="5"/>
        <v>13.026694045174539</v>
      </c>
      <c r="T174" s="10" t="s">
        <v>739</v>
      </c>
      <c r="U174" s="10" t="s">
        <v>737</v>
      </c>
    </row>
    <row r="175" spans="1:21" ht="25.5" x14ac:dyDescent="0.2">
      <c r="A175" s="21">
        <v>172</v>
      </c>
      <c r="B175" s="21">
        <v>145</v>
      </c>
      <c r="C175" s="21">
        <v>145</v>
      </c>
      <c r="D175" s="37" t="s">
        <v>629</v>
      </c>
      <c r="E175" s="36" t="s">
        <v>240</v>
      </c>
      <c r="F175" s="45">
        <v>3922</v>
      </c>
      <c r="G175" s="5"/>
      <c r="H175" s="45">
        <v>28722</v>
      </c>
      <c r="I175" s="5" t="s">
        <v>28</v>
      </c>
      <c r="J175" s="5" t="s">
        <v>29</v>
      </c>
      <c r="K175" s="5"/>
      <c r="L175" s="5" t="s">
        <v>47</v>
      </c>
      <c r="M175" s="51"/>
      <c r="N175" s="51">
        <v>16904</v>
      </c>
      <c r="O175" s="51">
        <v>21597</v>
      </c>
      <c r="P175" s="25">
        <v>16904</v>
      </c>
      <c r="Q175" s="25">
        <v>21597</v>
      </c>
      <c r="R175" s="40">
        <f t="shared" si="4"/>
        <v>4693</v>
      </c>
      <c r="S175" s="41">
        <f t="shared" si="5"/>
        <v>12.848733744010952</v>
      </c>
      <c r="T175" s="10" t="s">
        <v>739</v>
      </c>
      <c r="U175" s="10" t="s">
        <v>737</v>
      </c>
    </row>
    <row r="176" spans="1:21" s="3" customFormat="1" ht="25.5" x14ac:dyDescent="0.25">
      <c r="A176" s="21">
        <v>173</v>
      </c>
      <c r="B176" s="21">
        <v>146</v>
      </c>
      <c r="C176" s="21">
        <v>146</v>
      </c>
      <c r="D176" s="50" t="s">
        <v>683</v>
      </c>
      <c r="E176" s="5" t="s">
        <v>42</v>
      </c>
      <c r="F176" s="45">
        <v>5400</v>
      </c>
      <c r="G176" s="5" t="s">
        <v>43</v>
      </c>
      <c r="H176" s="45">
        <v>18807</v>
      </c>
      <c r="I176" s="5" t="s">
        <v>44</v>
      </c>
      <c r="J176" s="5" t="s">
        <v>28</v>
      </c>
      <c r="K176" s="5"/>
      <c r="L176" s="5" t="s">
        <v>45</v>
      </c>
      <c r="M176" s="51">
        <v>17207</v>
      </c>
      <c r="N176" s="51">
        <v>17215</v>
      </c>
      <c r="O176" s="51">
        <v>18807</v>
      </c>
      <c r="P176" s="25">
        <v>17215</v>
      </c>
      <c r="Q176" s="25">
        <v>18807</v>
      </c>
      <c r="R176" s="40">
        <f t="shared" si="4"/>
        <v>1592</v>
      </c>
      <c r="S176" s="41">
        <f t="shared" si="5"/>
        <v>4.3586584531143053</v>
      </c>
      <c r="T176" s="10" t="s">
        <v>738</v>
      </c>
      <c r="U176" s="10" t="s">
        <v>736</v>
      </c>
    </row>
    <row r="177" spans="1:21" ht="25.5" x14ac:dyDescent="0.2">
      <c r="A177" s="21">
        <v>174</v>
      </c>
      <c r="B177" s="21">
        <v>147</v>
      </c>
      <c r="C177" s="21">
        <v>147</v>
      </c>
      <c r="D177" s="26" t="s">
        <v>695</v>
      </c>
      <c r="E177" s="6" t="s">
        <v>272</v>
      </c>
      <c r="F177" s="27" t="s">
        <v>273</v>
      </c>
      <c r="G177" s="5" t="s">
        <v>274</v>
      </c>
      <c r="H177" s="45">
        <v>27034</v>
      </c>
      <c r="I177" s="5" t="s">
        <v>17</v>
      </c>
      <c r="J177" s="5" t="s">
        <v>274</v>
      </c>
      <c r="K177" s="5"/>
      <c r="L177" s="5" t="s">
        <v>275</v>
      </c>
      <c r="M177" s="51"/>
      <c r="N177" s="51">
        <v>18818</v>
      </c>
      <c r="O177" s="51">
        <v>21597</v>
      </c>
      <c r="P177" s="25">
        <v>18818</v>
      </c>
      <c r="Q177" s="25">
        <v>21597</v>
      </c>
      <c r="R177" s="40">
        <f t="shared" si="4"/>
        <v>2779</v>
      </c>
      <c r="S177" s="41">
        <f t="shared" si="5"/>
        <v>7.6084873374401099</v>
      </c>
      <c r="T177" s="10" t="s">
        <v>740</v>
      </c>
      <c r="U177" s="10" t="s">
        <v>737</v>
      </c>
    </row>
    <row r="178" spans="1:21" x14ac:dyDescent="0.2">
      <c r="A178" s="21">
        <v>175</v>
      </c>
      <c r="B178" s="21">
        <v>148</v>
      </c>
      <c r="C178" s="21">
        <v>148</v>
      </c>
      <c r="D178" s="26" t="s">
        <v>706</v>
      </c>
      <c r="E178" s="6" t="s">
        <v>521</v>
      </c>
      <c r="F178" s="45">
        <v>6518</v>
      </c>
      <c r="G178" s="5"/>
      <c r="H178" s="45">
        <v>20584</v>
      </c>
      <c r="I178" s="5" t="s">
        <v>60</v>
      </c>
      <c r="J178" s="5" t="s">
        <v>60</v>
      </c>
      <c r="K178" s="5"/>
      <c r="L178" s="5" t="s">
        <v>47</v>
      </c>
      <c r="M178" s="51"/>
      <c r="N178" s="51">
        <v>20103</v>
      </c>
      <c r="O178" s="51">
        <v>20584</v>
      </c>
      <c r="P178" s="25">
        <v>20103</v>
      </c>
      <c r="Q178" s="25">
        <v>20584</v>
      </c>
      <c r="R178" s="40">
        <f t="shared" si="4"/>
        <v>481</v>
      </c>
      <c r="S178" s="41">
        <f t="shared" si="5"/>
        <v>1.3169062286105406</v>
      </c>
      <c r="T178" s="10" t="s">
        <v>740</v>
      </c>
      <c r="U178" s="10" t="s">
        <v>736</v>
      </c>
    </row>
    <row r="179" spans="1:21" ht="25.5" x14ac:dyDescent="0.2">
      <c r="A179" s="21">
        <v>176</v>
      </c>
      <c r="B179" s="21">
        <v>149</v>
      </c>
      <c r="C179" s="21">
        <v>149</v>
      </c>
      <c r="D179" s="26" t="s">
        <v>708</v>
      </c>
      <c r="E179" s="6" t="s">
        <v>288</v>
      </c>
      <c r="F179" s="45">
        <v>6790</v>
      </c>
      <c r="G179" s="5"/>
      <c r="H179" s="45">
        <v>38933</v>
      </c>
      <c r="I179" s="5" t="s">
        <v>249</v>
      </c>
      <c r="J179" s="5" t="s">
        <v>633</v>
      </c>
      <c r="K179" s="5"/>
      <c r="L179" s="5" t="s">
        <v>47</v>
      </c>
      <c r="M179" s="51"/>
      <c r="N179" s="51">
        <v>20598</v>
      </c>
      <c r="O179" s="51">
        <v>22763</v>
      </c>
      <c r="P179" s="25">
        <v>20598</v>
      </c>
      <c r="Q179" s="25">
        <v>22763</v>
      </c>
      <c r="R179" s="40">
        <f t="shared" si="4"/>
        <v>2165</v>
      </c>
      <c r="S179" s="41">
        <f t="shared" si="5"/>
        <v>5.9274469541409998</v>
      </c>
      <c r="T179" s="10" t="s">
        <v>740</v>
      </c>
      <c r="U179" s="10" t="s">
        <v>734</v>
      </c>
    </row>
    <row r="180" spans="1:21" x14ac:dyDescent="0.2">
      <c r="A180" s="21">
        <v>177</v>
      </c>
      <c r="B180" s="21">
        <v>150</v>
      </c>
      <c r="C180" s="21">
        <v>150</v>
      </c>
      <c r="D180" s="37" t="s">
        <v>796</v>
      </c>
      <c r="E180" s="36" t="s">
        <v>161</v>
      </c>
      <c r="F180" s="45">
        <v>6600</v>
      </c>
      <c r="G180" s="5" t="s">
        <v>162</v>
      </c>
      <c r="H180" s="45">
        <v>39792</v>
      </c>
      <c r="I180" s="5" t="s">
        <v>163</v>
      </c>
      <c r="J180" s="5" t="s">
        <v>164</v>
      </c>
      <c r="K180" s="5"/>
      <c r="L180" s="5" t="s">
        <v>47</v>
      </c>
      <c r="M180" s="51">
        <v>21589</v>
      </c>
      <c r="N180" s="51">
        <v>21597</v>
      </c>
      <c r="O180" s="51">
        <v>24064</v>
      </c>
      <c r="P180" s="25">
        <v>21597</v>
      </c>
      <c r="Q180" s="25">
        <v>24064</v>
      </c>
      <c r="R180" s="40">
        <f t="shared" si="4"/>
        <v>2467</v>
      </c>
      <c r="S180" s="41">
        <f t="shared" si="5"/>
        <v>6.754277891854894</v>
      </c>
      <c r="T180" s="10" t="s">
        <v>738</v>
      </c>
      <c r="U180" s="10" t="s">
        <v>734</v>
      </c>
    </row>
    <row r="181" spans="1:21" ht="38.25" x14ac:dyDescent="0.2">
      <c r="A181" s="21">
        <v>178</v>
      </c>
      <c r="B181" s="21">
        <v>151</v>
      </c>
      <c r="C181" s="21">
        <v>151</v>
      </c>
      <c r="D181" s="26" t="s">
        <v>791</v>
      </c>
      <c r="E181" s="6" t="s">
        <v>528</v>
      </c>
      <c r="F181" s="45">
        <v>11237</v>
      </c>
      <c r="G181" s="5" t="s">
        <v>28</v>
      </c>
      <c r="H181" s="27"/>
      <c r="I181" s="5"/>
      <c r="J181" s="5" t="s">
        <v>28</v>
      </c>
      <c r="K181" s="5"/>
      <c r="L181" s="5" t="s">
        <v>529</v>
      </c>
      <c r="M181" s="51">
        <v>21589</v>
      </c>
      <c r="N181" s="51">
        <v>21597</v>
      </c>
      <c r="O181" s="51">
        <v>22115</v>
      </c>
      <c r="P181" s="25">
        <v>21597</v>
      </c>
      <c r="Q181" s="25">
        <v>22115</v>
      </c>
      <c r="R181" s="40">
        <f t="shared" si="4"/>
        <v>518</v>
      </c>
      <c r="S181" s="41">
        <f t="shared" si="5"/>
        <v>1.4182067077344285</v>
      </c>
      <c r="T181" s="5" t="s">
        <v>738</v>
      </c>
      <c r="U181" s="5" t="s">
        <v>734</v>
      </c>
    </row>
    <row r="182" spans="1:21" x14ac:dyDescent="0.2">
      <c r="A182" s="21">
        <v>179</v>
      </c>
      <c r="B182" s="21">
        <v>152</v>
      </c>
      <c r="C182" s="21">
        <v>152</v>
      </c>
      <c r="D182" s="26" t="s">
        <v>789</v>
      </c>
      <c r="E182" s="6" t="s">
        <v>556</v>
      </c>
      <c r="F182" s="45">
        <v>8637</v>
      </c>
      <c r="G182" s="5" t="s">
        <v>9</v>
      </c>
      <c r="H182" s="45">
        <v>23624</v>
      </c>
      <c r="I182" s="5" t="s">
        <v>300</v>
      </c>
      <c r="J182" s="5" t="s">
        <v>557</v>
      </c>
      <c r="K182" s="5"/>
      <c r="L182" s="5" t="s">
        <v>47</v>
      </c>
      <c r="M182" s="51">
        <v>21589</v>
      </c>
      <c r="N182" s="51">
        <v>21597</v>
      </c>
      <c r="O182" s="51">
        <v>23624</v>
      </c>
      <c r="P182" s="25">
        <v>21597</v>
      </c>
      <c r="Q182" s="25">
        <v>23624</v>
      </c>
      <c r="R182" s="40">
        <f t="shared" si="4"/>
        <v>2027</v>
      </c>
      <c r="S182" s="41">
        <f t="shared" si="5"/>
        <v>5.5496235455167691</v>
      </c>
      <c r="T182" s="5" t="s">
        <v>738</v>
      </c>
      <c r="U182" s="5" t="s">
        <v>736</v>
      </c>
    </row>
    <row r="183" spans="1:21" s="3" customFormat="1" x14ac:dyDescent="0.25">
      <c r="A183" s="21">
        <v>180</v>
      </c>
      <c r="B183" s="21">
        <v>153</v>
      </c>
      <c r="C183" s="21">
        <v>153</v>
      </c>
      <c r="D183" s="26" t="s">
        <v>731</v>
      </c>
      <c r="E183" s="6" t="s">
        <v>400</v>
      </c>
      <c r="F183" s="45">
        <v>524</v>
      </c>
      <c r="G183" s="5" t="s">
        <v>35</v>
      </c>
      <c r="H183" s="45">
        <v>21834</v>
      </c>
      <c r="I183" s="5" t="s">
        <v>28</v>
      </c>
      <c r="J183" s="5" t="s">
        <v>401</v>
      </c>
      <c r="K183" s="5"/>
      <c r="L183" s="5" t="s">
        <v>402</v>
      </c>
      <c r="M183" s="51"/>
      <c r="N183" s="51">
        <v>21786</v>
      </c>
      <c r="O183" s="51">
        <v>21834</v>
      </c>
      <c r="P183" s="25">
        <v>21786</v>
      </c>
      <c r="Q183" s="25">
        <v>21834</v>
      </c>
      <c r="R183" s="40">
        <f t="shared" si="4"/>
        <v>48</v>
      </c>
      <c r="S183" s="41">
        <f t="shared" si="5"/>
        <v>0.13141683778234087</v>
      </c>
      <c r="T183" s="5" t="s">
        <v>740</v>
      </c>
      <c r="U183" s="5" t="s">
        <v>736</v>
      </c>
    </row>
    <row r="184" spans="1:21" s="3" customFormat="1" ht="25.5" x14ac:dyDescent="0.25">
      <c r="A184" s="21">
        <v>181</v>
      </c>
      <c r="B184" s="21">
        <v>154</v>
      </c>
      <c r="C184" s="21">
        <v>154</v>
      </c>
      <c r="D184" s="26" t="s">
        <v>732</v>
      </c>
      <c r="E184" s="6" t="s">
        <v>251</v>
      </c>
      <c r="F184" s="45">
        <v>2704</v>
      </c>
      <c r="G184" s="5" t="s">
        <v>252</v>
      </c>
      <c r="H184" s="45">
        <v>32631</v>
      </c>
      <c r="I184" s="5" t="s">
        <v>9</v>
      </c>
      <c r="J184" s="5" t="s">
        <v>252</v>
      </c>
      <c r="K184" s="5"/>
      <c r="L184" s="5" t="s">
        <v>253</v>
      </c>
      <c r="M184" s="51"/>
      <c r="N184" s="51">
        <v>21849</v>
      </c>
      <c r="O184" s="51">
        <v>26042</v>
      </c>
      <c r="P184" s="25">
        <v>21849</v>
      </c>
      <c r="Q184" s="25">
        <v>26042</v>
      </c>
      <c r="R184" s="40">
        <f t="shared" si="4"/>
        <v>4193</v>
      </c>
      <c r="S184" s="41">
        <f t="shared" si="5"/>
        <v>11.4798083504449</v>
      </c>
      <c r="T184" s="5" t="s">
        <v>740</v>
      </c>
      <c r="U184" s="5" t="s">
        <v>737</v>
      </c>
    </row>
    <row r="185" spans="1:21" x14ac:dyDescent="0.2">
      <c r="A185" s="21">
        <v>182</v>
      </c>
      <c r="B185" s="21">
        <v>155</v>
      </c>
      <c r="C185" s="21">
        <v>155</v>
      </c>
      <c r="D185" s="26" t="s">
        <v>731</v>
      </c>
      <c r="E185" s="6" t="s">
        <v>82</v>
      </c>
      <c r="F185" s="45">
        <v>6063</v>
      </c>
      <c r="G185" s="5"/>
      <c r="H185" s="45">
        <v>33791</v>
      </c>
      <c r="I185" s="5" t="s">
        <v>398</v>
      </c>
      <c r="J185" s="5" t="s">
        <v>398</v>
      </c>
      <c r="K185" s="5"/>
      <c r="L185" s="5" t="s">
        <v>399</v>
      </c>
      <c r="M185" s="51"/>
      <c r="N185" s="51">
        <v>22115</v>
      </c>
      <c r="O185" s="51">
        <v>24868</v>
      </c>
      <c r="P185" s="25">
        <v>22115</v>
      </c>
      <c r="Q185" s="25">
        <v>24868</v>
      </c>
      <c r="R185" s="40">
        <f t="shared" si="4"/>
        <v>2753</v>
      </c>
      <c r="S185" s="41">
        <f t="shared" si="5"/>
        <v>7.5373032169746752</v>
      </c>
      <c r="T185" s="5" t="s">
        <v>740</v>
      </c>
      <c r="U185" s="5" t="s">
        <v>734</v>
      </c>
    </row>
    <row r="186" spans="1:21" ht="25.5" x14ac:dyDescent="0.2">
      <c r="A186" s="21">
        <v>183</v>
      </c>
      <c r="B186" s="21">
        <v>156</v>
      </c>
      <c r="C186" s="21">
        <v>156</v>
      </c>
      <c r="D186" s="26" t="s">
        <v>696</v>
      </c>
      <c r="E186" s="6" t="s">
        <v>280</v>
      </c>
      <c r="F186" s="45">
        <v>5292</v>
      </c>
      <c r="G186" s="5" t="s">
        <v>281</v>
      </c>
      <c r="H186" s="45">
        <v>37736</v>
      </c>
      <c r="I186" s="5" t="s">
        <v>17</v>
      </c>
      <c r="J186" s="5" t="s">
        <v>281</v>
      </c>
      <c r="K186" s="5"/>
      <c r="L186" s="5" t="s">
        <v>10</v>
      </c>
      <c r="M186" s="51"/>
      <c r="N186" s="51">
        <v>22763</v>
      </c>
      <c r="O186" s="51">
        <v>27520</v>
      </c>
      <c r="P186" s="25">
        <v>22763</v>
      </c>
      <c r="Q186" s="25">
        <v>27520</v>
      </c>
      <c r="R186" s="40">
        <f t="shared" si="4"/>
        <v>4757</v>
      </c>
      <c r="S186" s="41">
        <f t="shared" si="5"/>
        <v>13.023956194387406</v>
      </c>
      <c r="T186" s="5" t="s">
        <v>740</v>
      </c>
      <c r="U186" s="5" t="s">
        <v>737</v>
      </c>
    </row>
    <row r="187" spans="1:21" ht="25.5" x14ac:dyDescent="0.2">
      <c r="A187" s="21">
        <v>184</v>
      </c>
      <c r="B187" s="21">
        <v>157</v>
      </c>
      <c r="C187" s="21">
        <v>157</v>
      </c>
      <c r="D187" s="26" t="s">
        <v>741</v>
      </c>
      <c r="E187" s="6" t="s">
        <v>453</v>
      </c>
      <c r="F187" s="45">
        <v>10583</v>
      </c>
      <c r="G187" s="5" t="s">
        <v>454</v>
      </c>
      <c r="H187" s="46">
        <v>44149</v>
      </c>
      <c r="I187" s="10" t="s">
        <v>9</v>
      </c>
      <c r="J187" s="5" t="s">
        <v>454</v>
      </c>
      <c r="K187" s="5" t="s">
        <v>9</v>
      </c>
      <c r="L187" s="5" t="s">
        <v>10</v>
      </c>
      <c r="M187" s="51"/>
      <c r="N187" s="51">
        <v>23652</v>
      </c>
      <c r="O187" s="51">
        <v>28955</v>
      </c>
      <c r="P187" s="25">
        <v>23652</v>
      </c>
      <c r="Q187" s="25">
        <v>28955</v>
      </c>
      <c r="R187" s="40">
        <f t="shared" si="4"/>
        <v>5303</v>
      </c>
      <c r="S187" s="41">
        <f t="shared" si="5"/>
        <v>14.518822724161533</v>
      </c>
      <c r="T187" s="5" t="s">
        <v>739</v>
      </c>
      <c r="U187" s="5" t="s">
        <v>737</v>
      </c>
    </row>
    <row r="188" spans="1:21" ht="25.5" x14ac:dyDescent="0.2">
      <c r="A188" s="21">
        <v>185</v>
      </c>
      <c r="B188" s="21">
        <v>158</v>
      </c>
      <c r="C188" s="21">
        <v>158</v>
      </c>
      <c r="D188" s="26" t="s">
        <v>685</v>
      </c>
      <c r="E188" s="6" t="s">
        <v>148</v>
      </c>
      <c r="F188" s="45">
        <v>10385</v>
      </c>
      <c r="G188" s="5" t="s">
        <v>149</v>
      </c>
      <c r="H188" s="45">
        <v>30418</v>
      </c>
      <c r="I188" s="5" t="s">
        <v>150</v>
      </c>
      <c r="J188" s="5" t="s">
        <v>149</v>
      </c>
      <c r="K188" s="5"/>
      <c r="L188" s="5" t="s">
        <v>47</v>
      </c>
      <c r="M188" s="51"/>
      <c r="N188" s="51">
        <v>24064</v>
      </c>
      <c r="O188" s="51">
        <v>26042</v>
      </c>
      <c r="P188" s="25">
        <v>24064</v>
      </c>
      <c r="Q188" s="25">
        <v>26042</v>
      </c>
      <c r="R188" s="40">
        <f t="shared" si="4"/>
        <v>1978</v>
      </c>
      <c r="S188" s="41">
        <f t="shared" si="5"/>
        <v>5.415468856947296</v>
      </c>
      <c r="T188" s="5" t="s">
        <v>739</v>
      </c>
      <c r="U188" s="5" t="s">
        <v>737</v>
      </c>
    </row>
    <row r="189" spans="1:21" ht="25.5" x14ac:dyDescent="0.2">
      <c r="A189" s="21">
        <v>186</v>
      </c>
      <c r="B189" s="21">
        <v>159</v>
      </c>
      <c r="C189" s="21">
        <v>159</v>
      </c>
      <c r="D189" s="37" t="s">
        <v>627</v>
      </c>
      <c r="E189" s="6" t="s">
        <v>288</v>
      </c>
      <c r="F189" s="45">
        <v>11265</v>
      </c>
      <c r="G189" s="5" t="s">
        <v>29</v>
      </c>
      <c r="H189" s="27"/>
      <c r="I189" s="5"/>
      <c r="J189" s="5" t="s">
        <v>289</v>
      </c>
      <c r="K189" s="5"/>
      <c r="L189" s="5" t="s">
        <v>47</v>
      </c>
      <c r="M189" s="51"/>
      <c r="N189" s="51">
        <v>24874</v>
      </c>
      <c r="O189" s="51">
        <v>27520</v>
      </c>
      <c r="P189" s="25">
        <v>24874</v>
      </c>
      <c r="Q189" s="25">
        <v>27520</v>
      </c>
      <c r="R189" s="40">
        <f t="shared" si="4"/>
        <v>2646</v>
      </c>
      <c r="S189" s="41">
        <f t="shared" si="5"/>
        <v>7.2443531827515404</v>
      </c>
      <c r="T189" s="5" t="s">
        <v>739</v>
      </c>
      <c r="U189" s="5" t="s">
        <v>737</v>
      </c>
    </row>
    <row r="190" spans="1:21" x14ac:dyDescent="0.2">
      <c r="A190" s="21">
        <v>187</v>
      </c>
      <c r="B190" s="21">
        <v>160</v>
      </c>
      <c r="C190" s="21">
        <v>160</v>
      </c>
      <c r="D190" s="50" t="s">
        <v>683</v>
      </c>
      <c r="E190" s="5" t="s">
        <v>46</v>
      </c>
      <c r="F190" s="45">
        <v>8496</v>
      </c>
      <c r="G190" s="5" t="s">
        <v>21</v>
      </c>
      <c r="H190" s="46">
        <v>43154</v>
      </c>
      <c r="I190" s="10" t="s">
        <v>21</v>
      </c>
      <c r="J190" s="5" t="s">
        <v>21</v>
      </c>
      <c r="K190" s="5" t="s">
        <v>137</v>
      </c>
      <c r="L190" s="5" t="s">
        <v>47</v>
      </c>
      <c r="M190" s="51">
        <v>26027</v>
      </c>
      <c r="N190" s="51">
        <v>26042</v>
      </c>
      <c r="O190" s="51">
        <v>30432</v>
      </c>
      <c r="P190" s="25">
        <v>26042</v>
      </c>
      <c r="Q190" s="25">
        <v>30432</v>
      </c>
      <c r="R190" s="40">
        <f t="shared" si="4"/>
        <v>4390</v>
      </c>
      <c r="S190" s="41">
        <f t="shared" si="5"/>
        <v>12.019164955509925</v>
      </c>
      <c r="T190" s="5" t="s">
        <v>738</v>
      </c>
      <c r="U190" s="5" t="s">
        <v>737</v>
      </c>
    </row>
    <row r="191" spans="1:21" x14ac:dyDescent="0.2">
      <c r="A191" s="21">
        <v>188</v>
      </c>
      <c r="B191" s="21">
        <v>161</v>
      </c>
      <c r="C191" s="21">
        <v>161</v>
      </c>
      <c r="D191" s="26" t="s">
        <v>586</v>
      </c>
      <c r="E191" s="6" t="s">
        <v>514</v>
      </c>
      <c r="F191" s="45">
        <v>9867</v>
      </c>
      <c r="G191" s="5" t="s">
        <v>28</v>
      </c>
      <c r="H191" s="46">
        <v>43089</v>
      </c>
      <c r="I191" s="10" t="s">
        <v>28</v>
      </c>
      <c r="J191" s="5" t="s">
        <v>28</v>
      </c>
      <c r="K191" s="5" t="s">
        <v>28</v>
      </c>
      <c r="L191" s="5" t="s">
        <v>36</v>
      </c>
      <c r="M191" s="51">
        <v>26027</v>
      </c>
      <c r="N191" s="51">
        <v>26042</v>
      </c>
      <c r="O191" s="51">
        <v>30432</v>
      </c>
      <c r="P191" s="25">
        <v>26042</v>
      </c>
      <c r="Q191" s="25">
        <v>30432</v>
      </c>
      <c r="R191" s="40">
        <f t="shared" si="4"/>
        <v>4390</v>
      </c>
      <c r="S191" s="41">
        <f t="shared" si="5"/>
        <v>12.019164955509925</v>
      </c>
      <c r="T191" s="5" t="s">
        <v>738</v>
      </c>
      <c r="U191" s="5" t="s">
        <v>737</v>
      </c>
    </row>
    <row r="192" spans="1:21" x14ac:dyDescent="0.2">
      <c r="A192" s="21">
        <v>189</v>
      </c>
      <c r="B192" s="21">
        <v>162</v>
      </c>
      <c r="C192" s="21">
        <v>162</v>
      </c>
      <c r="D192" s="37" t="s">
        <v>687</v>
      </c>
      <c r="E192" s="36" t="s">
        <v>172</v>
      </c>
      <c r="F192" s="45">
        <v>14536</v>
      </c>
      <c r="G192" s="5" t="s">
        <v>147</v>
      </c>
      <c r="H192" s="46">
        <v>44181</v>
      </c>
      <c r="I192" s="10" t="s">
        <v>17</v>
      </c>
      <c r="J192" s="5" t="s">
        <v>173</v>
      </c>
      <c r="K192" s="5" t="s">
        <v>147</v>
      </c>
      <c r="L192" s="5" t="s">
        <v>47</v>
      </c>
      <c r="M192" s="51">
        <v>27504</v>
      </c>
      <c r="N192" s="51">
        <v>27520</v>
      </c>
      <c r="O192" s="51">
        <v>30432</v>
      </c>
      <c r="P192" s="25">
        <v>27520</v>
      </c>
      <c r="Q192" s="25">
        <v>30432</v>
      </c>
      <c r="R192" s="40">
        <f t="shared" si="4"/>
        <v>2912</v>
      </c>
      <c r="S192" s="41">
        <f t="shared" si="5"/>
        <v>7.9726214921286793</v>
      </c>
      <c r="T192" s="5" t="s">
        <v>738</v>
      </c>
      <c r="U192" s="5" t="s">
        <v>737</v>
      </c>
    </row>
    <row r="193" spans="1:21" ht="25.5" x14ac:dyDescent="0.2">
      <c r="A193" s="21">
        <v>190</v>
      </c>
      <c r="B193" s="21">
        <v>163</v>
      </c>
      <c r="C193" s="21">
        <v>163</v>
      </c>
      <c r="D193" s="26" t="s">
        <v>710</v>
      </c>
      <c r="E193" s="6" t="s">
        <v>539</v>
      </c>
      <c r="F193" s="45">
        <v>12795</v>
      </c>
      <c r="G193" s="5" t="s">
        <v>64</v>
      </c>
      <c r="H193" s="27"/>
      <c r="I193" s="5"/>
      <c r="J193" s="5" t="s">
        <v>49</v>
      </c>
      <c r="K193" s="5"/>
      <c r="L193" s="5" t="s">
        <v>10</v>
      </c>
      <c r="M193" s="51">
        <v>27504</v>
      </c>
      <c r="N193" s="51">
        <v>27520</v>
      </c>
      <c r="O193" s="51">
        <v>28312</v>
      </c>
      <c r="P193" s="25">
        <v>27520</v>
      </c>
      <c r="Q193" s="25">
        <v>28312</v>
      </c>
      <c r="R193" s="40">
        <f t="shared" si="4"/>
        <v>792</v>
      </c>
      <c r="S193" s="41">
        <f t="shared" si="5"/>
        <v>2.1683778234086244</v>
      </c>
      <c r="T193" s="5" t="s">
        <v>738</v>
      </c>
      <c r="U193" s="5" t="s">
        <v>734</v>
      </c>
    </row>
    <row r="194" spans="1:21" ht="25.5" x14ac:dyDescent="0.2">
      <c r="A194" s="21">
        <v>191</v>
      </c>
      <c r="B194" s="21">
        <v>164</v>
      </c>
      <c r="C194" s="21">
        <v>164</v>
      </c>
      <c r="D194" s="26" t="s">
        <v>684</v>
      </c>
      <c r="E194" s="6" t="s">
        <v>68</v>
      </c>
      <c r="F194" s="45">
        <v>15344</v>
      </c>
      <c r="G194" s="5" t="s">
        <v>110</v>
      </c>
      <c r="H194" s="27"/>
      <c r="I194" s="5"/>
      <c r="J194" s="5" t="s">
        <v>110</v>
      </c>
      <c r="K194" s="5"/>
      <c r="L194" s="5" t="s">
        <v>36</v>
      </c>
      <c r="M194" s="51"/>
      <c r="N194" s="51">
        <v>28312</v>
      </c>
      <c r="O194" s="51">
        <v>31883</v>
      </c>
      <c r="P194" s="25">
        <v>28312</v>
      </c>
      <c r="Q194" s="25">
        <v>31883</v>
      </c>
      <c r="R194" s="40">
        <f t="shared" si="4"/>
        <v>3571</v>
      </c>
      <c r="S194" s="41">
        <f t="shared" si="5"/>
        <v>9.7768651608487342</v>
      </c>
      <c r="T194" s="5" t="s">
        <v>739</v>
      </c>
      <c r="U194" s="5" t="s">
        <v>735</v>
      </c>
    </row>
    <row r="195" spans="1:21" x14ac:dyDescent="0.2">
      <c r="A195" s="21">
        <v>192</v>
      </c>
      <c r="B195" s="21">
        <v>165</v>
      </c>
      <c r="C195" s="21">
        <v>165</v>
      </c>
      <c r="D195" s="26" t="s">
        <v>707</v>
      </c>
      <c r="E195" s="6" t="s">
        <v>115</v>
      </c>
      <c r="F195" s="45">
        <v>8010</v>
      </c>
      <c r="G195" s="5" t="s">
        <v>246</v>
      </c>
      <c r="H195" s="45">
        <v>35859</v>
      </c>
      <c r="I195" s="5" t="s">
        <v>17</v>
      </c>
      <c r="J195" s="5" t="s">
        <v>246</v>
      </c>
      <c r="K195" s="5"/>
      <c r="L195" s="5" t="s">
        <v>221</v>
      </c>
      <c r="M195" s="51">
        <v>28946</v>
      </c>
      <c r="N195" s="51">
        <v>28955</v>
      </c>
      <c r="O195" s="51">
        <v>31532</v>
      </c>
      <c r="P195" s="25">
        <v>28955</v>
      </c>
      <c r="Q195" s="25">
        <v>31532</v>
      </c>
      <c r="R195" s="40">
        <f t="shared" si="4"/>
        <v>2577</v>
      </c>
      <c r="S195" s="41">
        <f t="shared" si="5"/>
        <v>7.055441478439425</v>
      </c>
      <c r="T195" s="5" t="s">
        <v>738</v>
      </c>
      <c r="U195" s="5" t="s">
        <v>734</v>
      </c>
    </row>
    <row r="196" spans="1:21" s="3" customFormat="1" x14ac:dyDescent="0.25">
      <c r="A196" s="21">
        <v>193</v>
      </c>
      <c r="B196" s="21">
        <v>166</v>
      </c>
      <c r="C196" s="21">
        <v>166</v>
      </c>
      <c r="D196" s="26" t="s">
        <v>691</v>
      </c>
      <c r="E196" s="6" t="s">
        <v>248</v>
      </c>
      <c r="F196" s="45">
        <v>15723</v>
      </c>
      <c r="G196" s="5" t="s">
        <v>28</v>
      </c>
      <c r="H196" s="46">
        <v>42874</v>
      </c>
      <c r="I196" s="10" t="s">
        <v>28</v>
      </c>
      <c r="J196" s="5" t="s">
        <v>249</v>
      </c>
      <c r="K196" s="5" t="s">
        <v>28</v>
      </c>
      <c r="L196" s="5" t="s">
        <v>250</v>
      </c>
      <c r="M196" s="51">
        <v>30423</v>
      </c>
      <c r="N196" s="51">
        <v>30432</v>
      </c>
      <c r="O196" s="51">
        <v>32623</v>
      </c>
      <c r="P196" s="25">
        <v>30432</v>
      </c>
      <c r="Q196" s="25">
        <v>32623</v>
      </c>
      <c r="R196" s="40">
        <f t="shared" ref="R196:R215" si="6">Q196-P196</f>
        <v>2191</v>
      </c>
      <c r="S196" s="41">
        <f t="shared" ref="S196:S215" si="7">R196/365.25</f>
        <v>5.9986310746064335</v>
      </c>
      <c r="T196" s="5" t="s">
        <v>738</v>
      </c>
      <c r="U196" s="5" t="s">
        <v>734</v>
      </c>
    </row>
    <row r="197" spans="1:21" x14ac:dyDescent="0.2">
      <c r="A197" s="21">
        <v>194</v>
      </c>
      <c r="B197" s="21">
        <v>167</v>
      </c>
      <c r="C197" s="21">
        <v>167</v>
      </c>
      <c r="D197" s="50" t="s">
        <v>792</v>
      </c>
      <c r="E197" s="5" t="s">
        <v>66</v>
      </c>
      <c r="F197" s="45">
        <v>18445</v>
      </c>
      <c r="G197" s="5" t="s">
        <v>67</v>
      </c>
      <c r="H197" s="27"/>
      <c r="I197" s="5"/>
      <c r="J197" s="5" t="s">
        <v>67</v>
      </c>
      <c r="K197" s="5"/>
      <c r="L197" s="5" t="s">
        <v>47</v>
      </c>
      <c r="M197" s="51">
        <v>30423</v>
      </c>
      <c r="N197" s="51">
        <v>30432</v>
      </c>
      <c r="O197" s="51">
        <v>33354</v>
      </c>
      <c r="P197" s="25">
        <v>30432</v>
      </c>
      <c r="Q197" s="25">
        <v>33354</v>
      </c>
      <c r="R197" s="40">
        <f t="shared" si="6"/>
        <v>2922</v>
      </c>
      <c r="S197" s="41">
        <f t="shared" si="7"/>
        <v>8</v>
      </c>
      <c r="T197" s="5" t="s">
        <v>738</v>
      </c>
      <c r="U197" s="5" t="s">
        <v>737</v>
      </c>
    </row>
    <row r="198" spans="1:21" ht="25.5" x14ac:dyDescent="0.2">
      <c r="A198" s="21">
        <v>195</v>
      </c>
      <c r="B198" s="21">
        <v>168</v>
      </c>
      <c r="C198" s="21">
        <v>168</v>
      </c>
      <c r="D198" s="26" t="s">
        <v>704</v>
      </c>
      <c r="E198" s="6" t="s">
        <v>452</v>
      </c>
      <c r="F198" s="45">
        <v>16255</v>
      </c>
      <c r="G198" s="5" t="s">
        <v>28</v>
      </c>
      <c r="H198" s="27"/>
      <c r="I198" s="5"/>
      <c r="J198" s="5" t="s">
        <v>225</v>
      </c>
      <c r="K198" s="5"/>
      <c r="L198" s="5" t="s">
        <v>10</v>
      </c>
      <c r="M198" s="51">
        <v>30423</v>
      </c>
      <c r="N198" s="51">
        <v>30432</v>
      </c>
      <c r="O198" s="51">
        <v>34800</v>
      </c>
      <c r="P198" s="25">
        <v>30432</v>
      </c>
      <c r="Q198" s="25">
        <v>34800</v>
      </c>
      <c r="R198" s="40">
        <f t="shared" si="6"/>
        <v>4368</v>
      </c>
      <c r="S198" s="41">
        <f t="shared" si="7"/>
        <v>11.958932238193018</v>
      </c>
      <c r="T198" s="5" t="s">
        <v>738</v>
      </c>
      <c r="U198" s="5" t="s">
        <v>737</v>
      </c>
    </row>
    <row r="199" spans="1:21" ht="25.5" x14ac:dyDescent="0.2">
      <c r="A199" s="21">
        <v>196</v>
      </c>
      <c r="B199" s="21">
        <v>169</v>
      </c>
      <c r="C199" s="21">
        <v>169</v>
      </c>
      <c r="D199" s="26" t="s">
        <v>733</v>
      </c>
      <c r="E199" s="6" t="s">
        <v>105</v>
      </c>
      <c r="F199" s="45">
        <v>14149</v>
      </c>
      <c r="G199" s="5" t="s">
        <v>17</v>
      </c>
      <c r="H199" s="45">
        <v>36727</v>
      </c>
      <c r="I199" s="5" t="s">
        <v>588</v>
      </c>
      <c r="J199" s="5" t="s">
        <v>17</v>
      </c>
      <c r="K199" s="5"/>
      <c r="L199" s="5" t="s">
        <v>72</v>
      </c>
      <c r="M199" s="51"/>
      <c r="N199" s="51">
        <v>31534</v>
      </c>
      <c r="O199" s="51">
        <v>36727</v>
      </c>
      <c r="P199" s="25">
        <v>31534</v>
      </c>
      <c r="Q199" s="25">
        <v>36727</v>
      </c>
      <c r="R199" s="40">
        <f t="shared" si="6"/>
        <v>5193</v>
      </c>
      <c r="S199" s="41">
        <f t="shared" si="7"/>
        <v>14.217659137577002</v>
      </c>
      <c r="T199" s="5" t="s">
        <v>740</v>
      </c>
      <c r="U199" s="5" t="s">
        <v>736</v>
      </c>
    </row>
    <row r="200" spans="1:21" x14ac:dyDescent="0.2">
      <c r="A200" s="21">
        <v>197</v>
      </c>
      <c r="B200" s="21">
        <v>170</v>
      </c>
      <c r="C200" s="21">
        <v>170</v>
      </c>
      <c r="D200" s="26" t="s">
        <v>809</v>
      </c>
      <c r="E200" s="6" t="s">
        <v>134</v>
      </c>
      <c r="F200" s="45">
        <v>12456</v>
      </c>
      <c r="G200" s="5" t="s">
        <v>28</v>
      </c>
      <c r="H200" s="27"/>
      <c r="I200" s="5"/>
      <c r="J200" s="5" t="s">
        <v>28</v>
      </c>
      <c r="K200" s="5"/>
      <c r="L200" s="5" t="s">
        <v>212</v>
      </c>
      <c r="M200" s="51">
        <v>31872</v>
      </c>
      <c r="N200" s="51">
        <v>31883</v>
      </c>
      <c r="O200" s="51">
        <v>36277</v>
      </c>
      <c r="P200" s="25">
        <v>31883</v>
      </c>
      <c r="Q200" s="25">
        <v>36277</v>
      </c>
      <c r="R200" s="40">
        <f t="shared" si="6"/>
        <v>4394</v>
      </c>
      <c r="S200" s="41">
        <f t="shared" si="7"/>
        <v>12.030116358658454</v>
      </c>
      <c r="T200" s="5" t="s">
        <v>738</v>
      </c>
      <c r="U200" s="5" t="s">
        <v>737</v>
      </c>
    </row>
    <row r="201" spans="1:21" ht="25.5" x14ac:dyDescent="0.2">
      <c r="A201" s="21">
        <v>198</v>
      </c>
      <c r="B201" s="21">
        <v>171</v>
      </c>
      <c r="C201" s="21">
        <v>171</v>
      </c>
      <c r="D201" s="26" t="s">
        <v>700</v>
      </c>
      <c r="E201" s="6" t="s">
        <v>335</v>
      </c>
      <c r="F201" s="45">
        <v>16444</v>
      </c>
      <c r="G201" s="5" t="s">
        <v>28</v>
      </c>
      <c r="H201" s="27"/>
      <c r="I201" s="5"/>
      <c r="J201" s="5" t="s">
        <v>786</v>
      </c>
      <c r="K201" s="5"/>
      <c r="L201" s="5" t="s">
        <v>47</v>
      </c>
      <c r="M201" s="51"/>
      <c r="N201" s="51">
        <v>32623</v>
      </c>
      <c r="O201" s="51">
        <v>34800</v>
      </c>
      <c r="P201" s="25">
        <v>32623</v>
      </c>
      <c r="Q201" s="25">
        <v>34800</v>
      </c>
      <c r="R201" s="40">
        <f t="shared" si="6"/>
        <v>2177</v>
      </c>
      <c r="S201" s="41">
        <f t="shared" si="7"/>
        <v>5.9603011635865846</v>
      </c>
      <c r="T201" s="5" t="s">
        <v>739</v>
      </c>
      <c r="U201" s="5" t="s">
        <v>737</v>
      </c>
    </row>
    <row r="202" spans="1:21" s="3" customFormat="1" ht="25.5" x14ac:dyDescent="0.25">
      <c r="A202" s="21">
        <v>199</v>
      </c>
      <c r="B202" s="21">
        <v>172</v>
      </c>
      <c r="C202" s="21">
        <v>172</v>
      </c>
      <c r="D202" s="26" t="s">
        <v>702</v>
      </c>
      <c r="E202" s="6" t="s">
        <v>827</v>
      </c>
      <c r="F202" s="45">
        <v>18907</v>
      </c>
      <c r="G202" s="5" t="s">
        <v>60</v>
      </c>
      <c r="H202" s="46">
        <v>44480</v>
      </c>
      <c r="I202" s="10" t="s">
        <v>9</v>
      </c>
      <c r="J202" s="5" t="s">
        <v>649</v>
      </c>
      <c r="K202" s="5" t="s">
        <v>9</v>
      </c>
      <c r="L202" s="5" t="s">
        <v>47</v>
      </c>
      <c r="M202" s="51">
        <v>33342</v>
      </c>
      <c r="N202" s="51">
        <v>33354</v>
      </c>
      <c r="O202" s="51">
        <v>36277</v>
      </c>
      <c r="P202" s="25">
        <v>33354</v>
      </c>
      <c r="Q202" s="25">
        <v>36277</v>
      </c>
      <c r="R202" s="40">
        <f t="shared" si="6"/>
        <v>2923</v>
      </c>
      <c r="S202" s="41">
        <f t="shared" si="7"/>
        <v>8.002737850787133</v>
      </c>
      <c r="T202" s="5" t="s">
        <v>738</v>
      </c>
      <c r="U202" s="5" t="s">
        <v>737</v>
      </c>
    </row>
    <row r="203" spans="1:21" ht="25.5" x14ac:dyDescent="0.2">
      <c r="A203" s="21">
        <v>200</v>
      </c>
      <c r="B203" s="21">
        <v>173</v>
      </c>
      <c r="C203" s="21">
        <v>173</v>
      </c>
      <c r="D203" s="26" t="s">
        <v>807</v>
      </c>
      <c r="E203" s="6" t="s">
        <v>339</v>
      </c>
      <c r="F203" s="45">
        <v>21391</v>
      </c>
      <c r="G203" s="5" t="s">
        <v>28</v>
      </c>
      <c r="H203" s="27"/>
      <c r="I203" s="5"/>
      <c r="J203" s="5" t="s">
        <v>340</v>
      </c>
      <c r="K203" s="5"/>
      <c r="L203" s="5" t="s">
        <v>341</v>
      </c>
      <c r="M203" s="51">
        <v>34791</v>
      </c>
      <c r="N203" s="51">
        <v>34800</v>
      </c>
      <c r="O203" s="51">
        <v>39176</v>
      </c>
      <c r="P203" s="25">
        <v>34800</v>
      </c>
      <c r="Q203" s="25">
        <v>39176</v>
      </c>
      <c r="R203" s="40">
        <f t="shared" si="6"/>
        <v>4376</v>
      </c>
      <c r="S203" s="41">
        <f t="shared" si="7"/>
        <v>11.980835044490075</v>
      </c>
      <c r="T203" s="5" t="s">
        <v>738</v>
      </c>
      <c r="U203" s="10" t="s">
        <v>848</v>
      </c>
    </row>
    <row r="204" spans="1:21" ht="38.25" x14ac:dyDescent="0.2">
      <c r="A204" s="21">
        <v>201</v>
      </c>
      <c r="B204" s="21">
        <v>174</v>
      </c>
      <c r="C204" s="21">
        <v>174</v>
      </c>
      <c r="D204" s="50" t="s">
        <v>585</v>
      </c>
      <c r="E204" s="5" t="s">
        <v>93</v>
      </c>
      <c r="F204" s="45">
        <v>21707</v>
      </c>
      <c r="G204" s="5" t="s">
        <v>28</v>
      </c>
      <c r="H204" s="45">
        <v>44419</v>
      </c>
      <c r="I204" s="10" t="s">
        <v>28</v>
      </c>
      <c r="J204" s="5" t="s">
        <v>94</v>
      </c>
      <c r="K204" s="5" t="s">
        <v>28</v>
      </c>
      <c r="L204" s="5" t="s">
        <v>47</v>
      </c>
      <c r="M204" s="51">
        <v>34791</v>
      </c>
      <c r="N204" s="51">
        <v>34800</v>
      </c>
      <c r="O204" s="51">
        <v>41380</v>
      </c>
      <c r="P204" s="25">
        <v>34800</v>
      </c>
      <c r="Q204" s="25">
        <v>41380</v>
      </c>
      <c r="R204" s="40">
        <f t="shared" si="6"/>
        <v>6580</v>
      </c>
      <c r="S204" s="41">
        <f t="shared" si="7"/>
        <v>18.015058179329227</v>
      </c>
      <c r="T204" s="5" t="s">
        <v>738</v>
      </c>
      <c r="U204" s="10" t="s">
        <v>842</v>
      </c>
    </row>
    <row r="205" spans="1:21" ht="25.5" x14ac:dyDescent="0.2">
      <c r="A205" s="21">
        <v>202</v>
      </c>
      <c r="B205" s="21">
        <v>175</v>
      </c>
      <c r="C205" s="21">
        <v>175</v>
      </c>
      <c r="D205" s="26" t="s">
        <v>702</v>
      </c>
      <c r="E205" s="6" t="s">
        <v>73</v>
      </c>
      <c r="F205" s="45">
        <v>19422</v>
      </c>
      <c r="G205" s="5" t="s">
        <v>17</v>
      </c>
      <c r="H205" s="27"/>
      <c r="I205" s="5"/>
      <c r="J205" s="5" t="s">
        <v>649</v>
      </c>
      <c r="K205" s="5"/>
      <c r="L205" s="5" t="s">
        <v>10</v>
      </c>
      <c r="M205" s="51">
        <v>36268</v>
      </c>
      <c r="N205" s="51">
        <v>36277</v>
      </c>
      <c r="O205" s="51">
        <v>40647</v>
      </c>
      <c r="P205" s="25">
        <v>36277</v>
      </c>
      <c r="Q205" s="25">
        <v>40643</v>
      </c>
      <c r="R205" s="40">
        <f t="shared" si="6"/>
        <v>4366</v>
      </c>
      <c r="S205" s="41">
        <f t="shared" si="7"/>
        <v>11.953456536618754</v>
      </c>
      <c r="T205" s="5" t="s">
        <v>738</v>
      </c>
      <c r="U205" s="10" t="s">
        <v>737</v>
      </c>
    </row>
    <row r="206" spans="1:21" ht="25.5" x14ac:dyDescent="0.2">
      <c r="A206" s="21">
        <v>203</v>
      </c>
      <c r="B206" s="21">
        <v>176</v>
      </c>
      <c r="C206" s="21">
        <v>176</v>
      </c>
      <c r="D206" s="26" t="s">
        <v>812</v>
      </c>
      <c r="E206" s="6" t="s">
        <v>406</v>
      </c>
      <c r="F206" s="45">
        <v>21532</v>
      </c>
      <c r="G206" s="5" t="s">
        <v>17</v>
      </c>
      <c r="H206" s="27"/>
      <c r="I206" s="5"/>
      <c r="J206" s="5" t="s">
        <v>17</v>
      </c>
      <c r="K206" s="5"/>
      <c r="L206" s="10" t="s">
        <v>858</v>
      </c>
      <c r="M206" s="51">
        <v>36268</v>
      </c>
      <c r="N206" s="51">
        <v>36277</v>
      </c>
      <c r="O206" s="51">
        <v>40647</v>
      </c>
      <c r="P206" s="25">
        <v>36277</v>
      </c>
      <c r="Q206" s="25">
        <v>40643</v>
      </c>
      <c r="R206" s="40">
        <f t="shared" si="6"/>
        <v>4366</v>
      </c>
      <c r="S206" s="41">
        <f t="shared" si="7"/>
        <v>11.953456536618754</v>
      </c>
      <c r="T206" s="5" t="s">
        <v>738</v>
      </c>
      <c r="U206" s="10" t="s">
        <v>849</v>
      </c>
    </row>
    <row r="207" spans="1:21" s="3" customFormat="1" ht="25.5" x14ac:dyDescent="0.25">
      <c r="A207" s="21">
        <v>204</v>
      </c>
      <c r="B207" s="21">
        <v>177</v>
      </c>
      <c r="C207" s="21">
        <v>177</v>
      </c>
      <c r="D207" s="26" t="s">
        <v>690</v>
      </c>
      <c r="E207" s="6" t="s">
        <v>247</v>
      </c>
      <c r="F207" s="45">
        <v>20007</v>
      </c>
      <c r="G207" s="5" t="s">
        <v>150</v>
      </c>
      <c r="H207" s="27"/>
      <c r="I207" s="5"/>
      <c r="J207" s="5" t="s">
        <v>633</v>
      </c>
      <c r="K207" s="5"/>
      <c r="L207" s="5" t="s">
        <v>10</v>
      </c>
      <c r="M207" s="53"/>
      <c r="N207" s="51">
        <v>36760</v>
      </c>
      <c r="O207" s="51">
        <v>40647</v>
      </c>
      <c r="P207" s="25">
        <v>36760</v>
      </c>
      <c r="Q207" s="25">
        <v>40647</v>
      </c>
      <c r="R207" s="40">
        <f t="shared" si="6"/>
        <v>3887</v>
      </c>
      <c r="S207" s="41">
        <f t="shared" si="7"/>
        <v>10.642026009582478</v>
      </c>
      <c r="T207" s="5" t="s">
        <v>740</v>
      </c>
      <c r="U207" s="10" t="s">
        <v>737</v>
      </c>
    </row>
    <row r="208" spans="1:21" x14ac:dyDescent="0.2">
      <c r="A208" s="21">
        <v>205</v>
      </c>
      <c r="B208" s="21">
        <v>178</v>
      </c>
      <c r="C208" s="21">
        <v>178</v>
      </c>
      <c r="D208" s="26" t="s">
        <v>586</v>
      </c>
      <c r="E208" s="6" t="s">
        <v>512</v>
      </c>
      <c r="F208" s="45">
        <v>22351</v>
      </c>
      <c r="G208" s="5" t="s">
        <v>9</v>
      </c>
      <c r="H208" s="27"/>
      <c r="I208" s="5"/>
      <c r="J208" s="5" t="s">
        <v>28</v>
      </c>
      <c r="K208" s="5"/>
      <c r="L208" s="5" t="s">
        <v>250</v>
      </c>
      <c r="M208" s="53">
        <v>39173</v>
      </c>
      <c r="N208" s="51">
        <v>39176</v>
      </c>
      <c r="O208" s="51">
        <v>42117</v>
      </c>
      <c r="P208" s="25">
        <v>39176</v>
      </c>
      <c r="Q208" s="25">
        <v>42117</v>
      </c>
      <c r="R208" s="40">
        <f t="shared" si="6"/>
        <v>2941</v>
      </c>
      <c r="S208" s="41">
        <f t="shared" si="7"/>
        <v>8.0520191649555102</v>
      </c>
      <c r="T208" s="5" t="s">
        <v>738</v>
      </c>
      <c r="U208" s="10" t="s">
        <v>849</v>
      </c>
    </row>
    <row r="209" spans="1:21" ht="25.5" x14ac:dyDescent="0.2">
      <c r="A209" s="22">
        <v>206</v>
      </c>
      <c r="B209" s="22">
        <v>179</v>
      </c>
      <c r="C209" s="22">
        <v>179</v>
      </c>
      <c r="D209" s="54" t="s">
        <v>580</v>
      </c>
      <c r="E209" s="55" t="s">
        <v>266</v>
      </c>
      <c r="F209" s="56">
        <v>28207</v>
      </c>
      <c r="G209" s="11" t="s">
        <v>150</v>
      </c>
      <c r="H209" s="57"/>
      <c r="I209" s="11"/>
      <c r="J209" s="11" t="s">
        <v>154</v>
      </c>
      <c r="K209" s="11"/>
      <c r="L209" s="11" t="s">
        <v>267</v>
      </c>
      <c r="M209" s="58">
        <v>40643</v>
      </c>
      <c r="N209" s="59">
        <v>40647</v>
      </c>
      <c r="O209" s="64">
        <f ca="1">TODAY()</f>
        <v>44838</v>
      </c>
      <c r="P209" s="60">
        <v>40647</v>
      </c>
      <c r="Q209" s="60">
        <f ca="1">TODAY()</f>
        <v>44838</v>
      </c>
      <c r="R209" s="61">
        <f t="shared" ca="1" si="6"/>
        <v>4191</v>
      </c>
      <c r="S209" s="62">
        <f t="shared" ca="1" si="7"/>
        <v>11.474332648870636</v>
      </c>
      <c r="T209" s="11" t="s">
        <v>738</v>
      </c>
      <c r="U209" s="69" t="s">
        <v>846</v>
      </c>
    </row>
    <row r="210" spans="1:21" x14ac:dyDescent="0.2">
      <c r="A210" s="21">
        <v>207</v>
      </c>
      <c r="B210" s="21">
        <v>180</v>
      </c>
      <c r="C210" s="21">
        <v>180</v>
      </c>
      <c r="D210" s="50" t="s">
        <v>582</v>
      </c>
      <c r="E210" s="5" t="s">
        <v>40</v>
      </c>
      <c r="F210" s="45">
        <v>22544</v>
      </c>
      <c r="G210" s="5" t="s">
        <v>28</v>
      </c>
      <c r="H210" s="27"/>
      <c r="I210" s="5"/>
      <c r="J210" s="5" t="s">
        <v>9</v>
      </c>
      <c r="K210" s="5"/>
      <c r="L210" s="5" t="s">
        <v>41</v>
      </c>
      <c r="M210" s="53">
        <v>40643</v>
      </c>
      <c r="N210" s="51">
        <v>40647</v>
      </c>
      <c r="O210" s="51">
        <v>43566</v>
      </c>
      <c r="P210" s="25">
        <v>40647</v>
      </c>
      <c r="Q210" s="25">
        <v>43566</v>
      </c>
      <c r="R210" s="40">
        <f t="shared" si="6"/>
        <v>2919</v>
      </c>
      <c r="S210" s="41">
        <f t="shared" si="7"/>
        <v>7.9917864476386038</v>
      </c>
      <c r="T210" s="5" t="s">
        <v>738</v>
      </c>
      <c r="U210" s="5" t="s">
        <v>735</v>
      </c>
    </row>
    <row r="211" spans="1:21" x14ac:dyDescent="0.2">
      <c r="A211" s="22">
        <v>208</v>
      </c>
      <c r="B211" s="22">
        <v>181</v>
      </c>
      <c r="C211" s="22">
        <v>181</v>
      </c>
      <c r="D211" s="63" t="s">
        <v>583</v>
      </c>
      <c r="E211" s="11" t="s">
        <v>63</v>
      </c>
      <c r="F211" s="56">
        <v>22553</v>
      </c>
      <c r="G211" s="11" t="s">
        <v>64</v>
      </c>
      <c r="H211" s="57"/>
      <c r="I211" s="11"/>
      <c r="J211" s="11" t="s">
        <v>65</v>
      </c>
      <c r="K211" s="11"/>
      <c r="L211" s="11" t="s">
        <v>47</v>
      </c>
      <c r="M211" s="58">
        <v>40643</v>
      </c>
      <c r="N211" s="59">
        <v>40647</v>
      </c>
      <c r="O211" s="64">
        <f ca="1">TODAY()</f>
        <v>44838</v>
      </c>
      <c r="P211" s="60">
        <v>40647</v>
      </c>
      <c r="Q211" s="60">
        <f ca="1">TODAY()</f>
        <v>44838</v>
      </c>
      <c r="R211" s="61">
        <f t="shared" ca="1" si="6"/>
        <v>4191</v>
      </c>
      <c r="S211" s="62">
        <f t="shared" ca="1" si="7"/>
        <v>11.474332648870636</v>
      </c>
      <c r="T211" s="11" t="s">
        <v>738</v>
      </c>
      <c r="U211" s="69" t="s">
        <v>846</v>
      </c>
    </row>
    <row r="212" spans="1:21" ht="25.5" x14ac:dyDescent="0.2">
      <c r="A212" s="21">
        <v>209</v>
      </c>
      <c r="B212" s="21">
        <v>182</v>
      </c>
      <c r="C212" s="21">
        <v>182</v>
      </c>
      <c r="D212" s="50" t="s">
        <v>748</v>
      </c>
      <c r="E212" s="5" t="s">
        <v>23</v>
      </c>
      <c r="F212" s="45">
        <v>19325</v>
      </c>
      <c r="G212" s="5"/>
      <c r="H212" s="45">
        <v>41567</v>
      </c>
      <c r="I212" s="5" t="s">
        <v>24</v>
      </c>
      <c r="J212" s="5" t="s">
        <v>24</v>
      </c>
      <c r="K212" s="5" t="s">
        <v>24</v>
      </c>
      <c r="L212" s="5" t="s">
        <v>25</v>
      </c>
      <c r="M212" s="53"/>
      <c r="N212" s="51">
        <v>41394</v>
      </c>
      <c r="O212" s="51">
        <v>41567</v>
      </c>
      <c r="P212" s="51">
        <v>41394</v>
      </c>
      <c r="Q212" s="51">
        <v>41567</v>
      </c>
      <c r="R212" s="40">
        <f t="shared" si="6"/>
        <v>173</v>
      </c>
      <c r="S212" s="41">
        <f t="shared" si="7"/>
        <v>0.47364818617385351</v>
      </c>
      <c r="T212" s="5" t="s">
        <v>740</v>
      </c>
      <c r="U212" s="5" t="s">
        <v>736</v>
      </c>
    </row>
    <row r="213" spans="1:21" ht="25.5" x14ac:dyDescent="0.2">
      <c r="A213" s="22">
        <v>210</v>
      </c>
      <c r="B213" s="22">
        <v>183</v>
      </c>
      <c r="C213" s="22">
        <v>183</v>
      </c>
      <c r="D213" s="54" t="s">
        <v>581</v>
      </c>
      <c r="E213" s="55" t="s">
        <v>248</v>
      </c>
      <c r="F213" s="56">
        <v>22551</v>
      </c>
      <c r="G213" s="11" t="s">
        <v>550</v>
      </c>
      <c r="H213" s="57"/>
      <c r="I213" s="11"/>
      <c r="J213" s="11" t="s">
        <v>28</v>
      </c>
      <c r="K213" s="11"/>
      <c r="L213" s="11" t="s">
        <v>47</v>
      </c>
      <c r="M213" s="58"/>
      <c r="N213" s="59">
        <v>41590</v>
      </c>
      <c r="O213" s="64">
        <f t="shared" ref="O213:O215" ca="1" si="8">TODAY()</f>
        <v>44838</v>
      </c>
      <c r="P213" s="60">
        <v>41590</v>
      </c>
      <c r="Q213" s="60">
        <f ca="1">TODAY()</f>
        <v>44838</v>
      </c>
      <c r="R213" s="61">
        <f t="shared" ca="1" si="6"/>
        <v>3248</v>
      </c>
      <c r="S213" s="62">
        <f t="shared" ca="1" si="7"/>
        <v>8.8925393566050648</v>
      </c>
      <c r="T213" s="11" t="s">
        <v>739</v>
      </c>
      <c r="U213" s="69" t="s">
        <v>846</v>
      </c>
    </row>
    <row r="214" spans="1:21" x14ac:dyDescent="0.2">
      <c r="A214" s="22">
        <v>211</v>
      </c>
      <c r="B214" s="22">
        <v>184</v>
      </c>
      <c r="C214" s="22">
        <v>184</v>
      </c>
      <c r="D214" s="54" t="s">
        <v>584</v>
      </c>
      <c r="E214" s="55" t="s">
        <v>546</v>
      </c>
      <c r="F214" s="56">
        <v>26658</v>
      </c>
      <c r="G214" s="11" t="s">
        <v>17</v>
      </c>
      <c r="H214" s="57"/>
      <c r="I214" s="11"/>
      <c r="J214" s="11" t="s">
        <v>188</v>
      </c>
      <c r="K214" s="11"/>
      <c r="L214" s="11" t="s">
        <v>250</v>
      </c>
      <c r="M214" s="58">
        <v>42113</v>
      </c>
      <c r="N214" s="59">
        <v>42117</v>
      </c>
      <c r="O214" s="64">
        <f t="shared" ca="1" si="8"/>
        <v>44838</v>
      </c>
      <c r="P214" s="60">
        <v>42117</v>
      </c>
      <c r="Q214" s="60">
        <f ca="1">TODAY()</f>
        <v>44838</v>
      </c>
      <c r="R214" s="61">
        <f t="shared" ca="1" si="6"/>
        <v>2721</v>
      </c>
      <c r="S214" s="62">
        <f t="shared" ca="1" si="7"/>
        <v>7.4496919917864473</v>
      </c>
      <c r="T214" s="11" t="s">
        <v>738</v>
      </c>
      <c r="U214" s="69" t="s">
        <v>846</v>
      </c>
    </row>
    <row r="215" spans="1:21" x14ac:dyDescent="0.2">
      <c r="A215" s="22">
        <v>212</v>
      </c>
      <c r="B215" s="22">
        <v>185</v>
      </c>
      <c r="C215" s="22">
        <v>185</v>
      </c>
      <c r="D215" s="54" t="s">
        <v>727</v>
      </c>
      <c r="E215" s="11" t="s">
        <v>658</v>
      </c>
      <c r="F215" s="56">
        <v>26666</v>
      </c>
      <c r="G215" s="11"/>
      <c r="H215" s="57"/>
      <c r="I215" s="11"/>
      <c r="J215" s="11"/>
      <c r="K215" s="11"/>
      <c r="L215" s="11"/>
      <c r="M215" s="58">
        <v>43562</v>
      </c>
      <c r="N215" s="59">
        <v>43566</v>
      </c>
      <c r="O215" s="64">
        <f t="shared" ca="1" si="8"/>
        <v>44838</v>
      </c>
      <c r="P215" s="60">
        <v>43566</v>
      </c>
      <c r="Q215" s="60">
        <f ca="1">TODAY()</f>
        <v>44838</v>
      </c>
      <c r="R215" s="61">
        <f t="shared" ca="1" si="6"/>
        <v>1272</v>
      </c>
      <c r="S215" s="62">
        <f t="shared" ca="1" si="7"/>
        <v>3.482546201232033</v>
      </c>
      <c r="T215" s="11" t="s">
        <v>738</v>
      </c>
      <c r="U215" s="69" t="s">
        <v>846</v>
      </c>
    </row>
    <row r="218" spans="1:21" x14ac:dyDescent="0.2">
      <c r="A218" s="2" t="s">
        <v>824</v>
      </c>
    </row>
    <row r="219" spans="1:21" ht="14.25" x14ac:dyDescent="0.2">
      <c r="B219" s="2" t="s">
        <v>856</v>
      </c>
    </row>
    <row r="220" spans="1:21" ht="14.25" x14ac:dyDescent="0.2">
      <c r="B220" s="2" t="s">
        <v>854</v>
      </c>
    </row>
    <row r="221" spans="1:21" ht="14.25" x14ac:dyDescent="0.2">
      <c r="B221" s="2" t="s">
        <v>855</v>
      </c>
    </row>
    <row r="224" spans="1:21" x14ac:dyDescent="0.2">
      <c r="A224" s="2" t="s">
        <v>822</v>
      </c>
    </row>
    <row r="225" spans="1:2" x14ac:dyDescent="0.2">
      <c r="B225" s="2" t="s">
        <v>826</v>
      </c>
    </row>
    <row r="226" spans="1:2" x14ac:dyDescent="0.2">
      <c r="B226" s="2" t="s">
        <v>823</v>
      </c>
    </row>
    <row r="227" spans="1:2" x14ac:dyDescent="0.2">
      <c r="B227" s="2" t="s">
        <v>825</v>
      </c>
    </row>
    <row r="230" spans="1:2" x14ac:dyDescent="0.2">
      <c r="A230" s="2" t="s">
        <v>836</v>
      </c>
    </row>
  </sheetData>
  <autoFilter ref="A3:U215">
    <sortState ref="A4:V215">
      <sortCondition ref="A3:A215"/>
    </sortState>
  </autoFilter>
  <mergeCells count="2">
    <mergeCell ref="A1:U1"/>
    <mergeCell ref="A2:U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224"/>
  <sheetViews>
    <sheetView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4" width="5.7109375" style="1" customWidth="1"/>
    <col min="5" max="6" width="17.140625" style="1" customWidth="1"/>
    <col min="7" max="9" width="10.28515625" style="1" customWidth="1"/>
    <col min="10" max="10" width="5.42578125" style="1" customWidth="1"/>
    <col min="11" max="13" width="7" style="1" customWidth="1"/>
    <col min="14" max="16384" width="9.140625" style="1"/>
  </cols>
  <sheetData>
    <row r="1" spans="1:13" ht="57" customHeight="1" x14ac:dyDescent="0.2">
      <c r="A1" s="72" t="s">
        <v>839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7.5" customHeight="1" x14ac:dyDescent="0.2">
      <c r="A2" s="71" t="str">
        <f>'Elenco CdS'!A2:U2</f>
        <v>(ultimo aggiornamento: 30 settembre 2022)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54.75" customHeight="1" x14ac:dyDescent="0.2">
      <c r="A3" s="33" t="s">
        <v>829</v>
      </c>
      <c r="B3" s="33" t="s">
        <v>821</v>
      </c>
      <c r="C3" s="33" t="s">
        <v>820</v>
      </c>
      <c r="D3" s="33" t="s">
        <v>820</v>
      </c>
      <c r="E3" s="32" t="s">
        <v>852</v>
      </c>
      <c r="F3" s="32" t="s">
        <v>1</v>
      </c>
      <c r="G3" s="32" t="s">
        <v>782</v>
      </c>
      <c r="H3" s="32" t="s">
        <v>850</v>
      </c>
      <c r="I3" s="32" t="s">
        <v>851</v>
      </c>
      <c r="J3" s="33" t="s">
        <v>833</v>
      </c>
      <c r="K3" s="33" t="s">
        <v>830</v>
      </c>
      <c r="L3" s="33" t="s">
        <v>831</v>
      </c>
      <c r="M3" s="32" t="s">
        <v>832</v>
      </c>
    </row>
    <row r="4" spans="1:13" ht="12.75" customHeight="1" x14ac:dyDescent="0.2">
      <c r="A4" s="29">
        <v>1</v>
      </c>
      <c r="B4" s="21">
        <v>161</v>
      </c>
      <c r="C4" s="21">
        <f>IF(VLOOKUP($B4,'Elenco CdS'!$1:$1048576,2,FALSE)="","",VLOOKUP($B4,'Elenco CdS'!$1:$1048576,2,FALSE))</f>
        <v>134</v>
      </c>
      <c r="D4" s="21">
        <f>IF(VLOOKUP($B4,'Elenco CdS'!$1:$1048576,3,FALSE)="","",VLOOKUP($B4,'Elenco CdS'!$1:$1048576,3,FALSE))</f>
        <v>134</v>
      </c>
      <c r="E4" s="18" t="str">
        <f>IF(VLOOKUP($B4,'Elenco CdS'!$1:$1048576,4,FALSE)="","",VLOOKUP($B4,'Elenco CdS'!$1:$1048576,4,FALSE))</f>
        <v>Canevascini</v>
      </c>
      <c r="F4" s="4" t="str">
        <f>IF(VLOOKUP($B4,'Elenco CdS'!$1:$1048576,5,FALSE)="","",VLOOKUP($B4,'Elenco CdS'!$1:$1048576,5,FALSE))</f>
        <v>Guglielmo</v>
      </c>
      <c r="G4" s="65">
        <f>IF(VLOOKUP($B4,'Elenco CdS'!$1:$1048576,13,FALSE)="","",VLOOKUP($B4,'Elenco CdS'!$1:$1048576,13,FALSE))</f>
        <v>8149</v>
      </c>
      <c r="H4" s="65">
        <f>IF(VLOOKUP($B4,'Elenco CdS'!$1:$1048576,14,FALSE)="","",VLOOKUP($B4,'Elenco CdS'!$1:$1048576,14,FALSE))</f>
        <v>8158</v>
      </c>
      <c r="I4" s="65">
        <f>IF(VLOOKUP($B4,'Elenco CdS'!$1:$1048576,15,FALSE)="","",VLOOKUP($B4,'Elenco CdS'!$1:$1048576,15,FALSE))</f>
        <v>21786</v>
      </c>
      <c r="J4" s="3">
        <f>IF($C4="-","",COUNTIF('Elenco CdS'!C:C,C4))</f>
        <v>1</v>
      </c>
      <c r="K4" s="12">
        <f>IF($C4="-","",SUMIF('Elenco CdS'!C:C,C4,'Elenco CdS'!R:R))</f>
        <v>13628</v>
      </c>
      <c r="L4" s="13">
        <f t="shared" ref="L4:L67" si="0">IF($C4="-","",K4/365.25)</f>
        <v>37.311430527036279</v>
      </c>
      <c r="M4" s="16">
        <f t="shared" ref="M4:M67" ca="1" si="1">IF($C4="-","",RANK(K4,K$4:K$215))</f>
        <v>1</v>
      </c>
    </row>
    <row r="5" spans="1:13" ht="12.75" customHeight="1" x14ac:dyDescent="0.2">
      <c r="A5" s="29">
        <v>2</v>
      </c>
      <c r="B5" s="21">
        <v>125</v>
      </c>
      <c r="C5" s="21">
        <f>IF(VLOOKUP($B5,'Elenco CdS'!$1:$1048576,2,FALSE)="","",VLOOKUP($B5,'Elenco CdS'!$1:$1048576,2,FALSE))</f>
        <v>102</v>
      </c>
      <c r="D5" s="21">
        <f>IF(VLOOKUP($B5,'Elenco CdS'!$1:$1048576,3,FALSE)="","",VLOOKUP($B5,'Elenco CdS'!$1:$1048576,3,FALSE))</f>
        <v>102</v>
      </c>
      <c r="E5" s="18" t="str">
        <f>IF(VLOOKUP($B5,'Elenco CdS'!$1:$1048576,4,FALSE)="","",VLOOKUP($B5,'Elenco CdS'!$1:$1048576,4,FALSE))</f>
        <v>Casella</v>
      </c>
      <c r="F5" s="4" t="str">
        <f>IF(VLOOKUP($B5,'Elenco CdS'!$1:$1048576,5,FALSE)="","",VLOOKUP($B5,'Elenco CdS'!$1:$1048576,5,FALSE))</f>
        <v>Giorgio</v>
      </c>
      <c r="G5" s="65" t="str">
        <f>IF(VLOOKUP($B5,'Elenco CdS'!$1:$1048576,13,FALSE)="","",VLOOKUP($B5,'Elenco CdS'!$1:$1048576,13,FALSE))</f>
        <v>01.02.1884</v>
      </c>
      <c r="H5" s="65" t="str">
        <f>IF(VLOOKUP($B5,'Elenco CdS'!$1:$1048576,14,FALSE)="","",VLOOKUP($B5,'Elenco CdS'!$1:$1048576,14,FALSE))</f>
        <v>01.02.1884</v>
      </c>
      <c r="I5" s="65">
        <f>IF(VLOOKUP($B5,'Elenco CdS'!$1:$1048576,15,FALSE)="","",VLOOKUP($B5,'Elenco CdS'!$1:$1048576,15,FALSE))</f>
        <v>3348</v>
      </c>
      <c r="J5" s="3">
        <f>IF($C5="-","",COUNTIF('Elenco CdS'!C:C,C5))</f>
        <v>1</v>
      </c>
      <c r="K5" s="12">
        <f>IF($C5="-","",SUMIF('Elenco CdS'!C:C,C5,'Elenco CdS'!R:R))</f>
        <v>9159</v>
      </c>
      <c r="L5" s="13">
        <f t="shared" si="0"/>
        <v>25.075975359342916</v>
      </c>
      <c r="M5" s="16">
        <f t="shared" ca="1" si="1"/>
        <v>2</v>
      </c>
    </row>
    <row r="6" spans="1:13" ht="12.75" customHeight="1" x14ac:dyDescent="0.2">
      <c r="A6" s="29">
        <v>3</v>
      </c>
      <c r="B6" s="21">
        <v>9</v>
      </c>
      <c r="C6" s="21">
        <f>IF(VLOOKUP($B6,'Elenco CdS'!$1:$1048576,2,FALSE)="","",VLOOKUP($B6,'Elenco CdS'!$1:$1048576,2,FALSE))</f>
        <v>9</v>
      </c>
      <c r="D6" s="21">
        <f>IF(VLOOKUP($B6,'Elenco CdS'!$1:$1048576,3,FALSE)="","",VLOOKUP($B6,'Elenco CdS'!$1:$1048576,3,FALSE))</f>
        <v>9</v>
      </c>
      <c r="E6" s="18" t="str">
        <f>IF(VLOOKUP($B6,'Elenco CdS'!$1:$1048576,4,FALSE)="","",VLOOKUP($B6,'Elenco CdS'!$1:$1048576,4,FALSE))</f>
        <v>Reali</v>
      </c>
      <c r="F6" s="4" t="str">
        <f>IF(VLOOKUP($B6,'Elenco CdS'!$1:$1048576,5,FALSE)="","",VLOOKUP($B6,'Elenco CdS'!$1:$1048576,5,FALSE))</f>
        <v>Giovanni</v>
      </c>
      <c r="G6" s="65" t="str">
        <f>IF(VLOOKUP($B6,'Elenco CdS'!$1:$1048576,13,FALSE)="","",VLOOKUP($B6,'Elenco CdS'!$1:$1048576,13,FALSE))</f>
        <v>22.05.1803</v>
      </c>
      <c r="H6" s="65" t="str">
        <f>IF(VLOOKUP($B6,'Elenco CdS'!$1:$1048576,14,FALSE)="","",VLOOKUP($B6,'Elenco CdS'!$1:$1048576,14,FALSE))</f>
        <v>24.05.1803</v>
      </c>
      <c r="I6" s="65" t="str">
        <f>IF(VLOOKUP($B6,'Elenco CdS'!$1:$1048576,15,FALSE)="","",VLOOKUP($B6,'Elenco CdS'!$1:$1048576,15,FALSE))</f>
        <v>12.05.1809</v>
      </c>
      <c r="J6" s="3">
        <f>IF($C6="-","",COUNTIF('Elenco CdS'!C:C,C6))</f>
        <v>3</v>
      </c>
      <c r="K6" s="12">
        <f>IF($C6="-","",SUMIF('Elenco CdS'!C:C,C6,'Elenco CdS'!R:R))</f>
        <v>9043</v>
      </c>
      <c r="L6" s="13">
        <f t="shared" si="0"/>
        <v>24.758384668035593</v>
      </c>
      <c r="M6" s="16">
        <f t="shared" ca="1" si="1"/>
        <v>3</v>
      </c>
    </row>
    <row r="7" spans="1:13" ht="12.75" customHeight="1" x14ac:dyDescent="0.2">
      <c r="A7" s="29">
        <v>3.2</v>
      </c>
      <c r="B7" s="21">
        <v>27</v>
      </c>
      <c r="C7" s="21" t="str">
        <f>IF(VLOOKUP($B7,'Elenco CdS'!$1:$1048576,2,FALSE)="","",VLOOKUP($B7,'Elenco CdS'!$1:$1048576,2,FALSE))</f>
        <v>-</v>
      </c>
      <c r="D7" s="21">
        <f>IF(VLOOKUP($B7,'Elenco CdS'!$1:$1048576,3,FALSE)="","",VLOOKUP($B7,'Elenco CdS'!$1:$1048576,3,FALSE))</f>
        <v>9</v>
      </c>
      <c r="E7" s="18" t="str">
        <f>IF(VLOOKUP($B7,'Elenco CdS'!$1:$1048576,4,FALSE)="","",VLOOKUP($B7,'Elenco CdS'!$1:$1048576,4,FALSE))</f>
        <v>Reali</v>
      </c>
      <c r="F7" s="4" t="str">
        <f>IF(VLOOKUP($B7,'Elenco CdS'!$1:$1048576,5,FALSE)="","",VLOOKUP($B7,'Elenco CdS'!$1:$1048576,5,FALSE))</f>
        <v>Giovanni</v>
      </c>
      <c r="G7" s="65" t="str">
        <f>IF(VLOOKUP($B7,'Elenco CdS'!$1:$1048576,13,FALSE)="","",VLOOKUP($B7,'Elenco CdS'!$1:$1048576,13,FALSE))</f>
        <v>02.03.1815</v>
      </c>
      <c r="H7" s="65" t="str">
        <f>IF(VLOOKUP($B7,'Elenco CdS'!$1:$1048576,14,FALSE)="","",VLOOKUP($B7,'Elenco CdS'!$1:$1048576,14,FALSE))</f>
        <v>03.03.1815</v>
      </c>
      <c r="I7" s="65" t="str">
        <f>IF(VLOOKUP($B7,'Elenco CdS'!$1:$1048576,15,FALSE)="","",VLOOKUP($B7,'Elenco CdS'!$1:$1048576,15,FALSE))</f>
        <v>08.06.1827</v>
      </c>
      <c r="J7" s="3" t="str">
        <f>IF($C7="-","",COUNTIF('Elenco CdS'!C:C,C7))</f>
        <v/>
      </c>
      <c r="K7" s="12" t="str">
        <f>IF($C7="-","",SUMIF('Elenco CdS'!C:C,C7,'Elenco CdS'!R:R))</f>
        <v/>
      </c>
      <c r="L7" s="13" t="str">
        <f t="shared" si="0"/>
        <v/>
      </c>
      <c r="M7" s="16" t="str">
        <f t="shared" si="1"/>
        <v/>
      </c>
    </row>
    <row r="8" spans="1:13" ht="12.75" customHeight="1" x14ac:dyDescent="0.2">
      <c r="A8" s="29">
        <v>3.3</v>
      </c>
      <c r="B8" s="21">
        <v>40</v>
      </c>
      <c r="C8" s="21" t="str">
        <f>IF(VLOOKUP($B8,'Elenco CdS'!$1:$1048576,2,FALSE)="","",VLOOKUP($B8,'Elenco CdS'!$1:$1048576,2,FALSE))</f>
        <v>-</v>
      </c>
      <c r="D8" s="21">
        <f>IF(VLOOKUP($B8,'Elenco CdS'!$1:$1048576,3,FALSE)="","",VLOOKUP($B8,'Elenco CdS'!$1:$1048576,3,FALSE))</f>
        <v>9</v>
      </c>
      <c r="E8" s="18" t="str">
        <f>IF(VLOOKUP($B8,'Elenco CdS'!$1:$1048576,4,FALSE)="","",VLOOKUP($B8,'Elenco CdS'!$1:$1048576,4,FALSE))</f>
        <v>Reali</v>
      </c>
      <c r="F8" s="4" t="str">
        <f>IF(VLOOKUP($B8,'Elenco CdS'!$1:$1048576,5,FALSE)="","",VLOOKUP($B8,'Elenco CdS'!$1:$1048576,5,FALSE))</f>
        <v>Giovanni</v>
      </c>
      <c r="G8" s="65" t="str">
        <f>IF(VLOOKUP($B8,'Elenco CdS'!$1:$1048576,13,FALSE)="","",VLOOKUP($B8,'Elenco CdS'!$1:$1048576,13,FALSE))</f>
        <v>23.10.1830</v>
      </c>
      <c r="H8" s="65" t="str">
        <f>IF(VLOOKUP($B8,'Elenco CdS'!$1:$1048576,14,FALSE)="","",VLOOKUP($B8,'Elenco CdS'!$1:$1048576,14,FALSE))</f>
        <v>30.10.1830</v>
      </c>
      <c r="I8" s="65" t="str">
        <f>IF(VLOOKUP($B8,'Elenco CdS'!$1:$1048576,15,FALSE)="","",VLOOKUP($B8,'Elenco CdS'!$1:$1048576,15,FALSE))</f>
        <v>09.05.1837</v>
      </c>
      <c r="J8" s="3" t="str">
        <f>IF($C8="-","",COUNTIF('Elenco CdS'!C:C,C8))</f>
        <v/>
      </c>
      <c r="K8" s="12" t="str">
        <f>IF($C8="-","",SUMIF('Elenco CdS'!C:C,C8,'Elenco CdS'!R:R))</f>
        <v/>
      </c>
      <c r="L8" s="13" t="str">
        <f t="shared" si="0"/>
        <v/>
      </c>
      <c r="M8" s="16" t="str">
        <f t="shared" si="1"/>
        <v/>
      </c>
    </row>
    <row r="9" spans="1:13" ht="12.75" customHeight="1" x14ac:dyDescent="0.2">
      <c r="A9" s="29">
        <v>4</v>
      </c>
      <c r="B9" s="21">
        <v>22</v>
      </c>
      <c r="C9" s="21">
        <f>IF(VLOOKUP($B9,'Elenco CdS'!$1:$1048576,2,FALSE)="","",VLOOKUP($B9,'Elenco CdS'!$1:$1048576,2,FALSE))</f>
        <v>18</v>
      </c>
      <c r="D9" s="21">
        <f>IF(VLOOKUP($B9,'Elenco CdS'!$1:$1048576,3,FALSE)="","",VLOOKUP($B9,'Elenco CdS'!$1:$1048576,3,FALSE))</f>
        <v>18</v>
      </c>
      <c r="E9" s="18" t="str">
        <f>IF(VLOOKUP($B9,'Elenco CdS'!$1:$1048576,4,FALSE)="","",VLOOKUP($B9,'Elenco CdS'!$1:$1048576,4,FALSE))</f>
        <v>Lotti</v>
      </c>
      <c r="F9" s="4" t="str">
        <f>IF(VLOOKUP($B9,'Elenco CdS'!$1:$1048576,5,FALSE)="","",VLOOKUP($B9,'Elenco CdS'!$1:$1048576,5,FALSE))</f>
        <v>Giacomo Angelo</v>
      </c>
      <c r="G9" s="65" t="str">
        <f>IF(VLOOKUP($B9,'Elenco CdS'!$1:$1048576,13,FALSE)="","",VLOOKUP($B9,'Elenco CdS'!$1:$1048576,13,FALSE))</f>
        <v>02.03.1815</v>
      </c>
      <c r="H9" s="65" t="str">
        <f>IF(VLOOKUP($B9,'Elenco CdS'!$1:$1048576,14,FALSE)="","",VLOOKUP($B9,'Elenco CdS'!$1:$1048576,14,FALSE))</f>
        <v>03.03.1815</v>
      </c>
      <c r="I9" s="65" t="str">
        <f>IF(VLOOKUP($B9,'Elenco CdS'!$1:$1048576,15,FALSE)="","",VLOOKUP($B9,'Elenco CdS'!$1:$1048576,15,FALSE))</f>
        <v>09.05.1836</v>
      </c>
      <c r="J9" s="3">
        <f>IF($C9="-","",COUNTIF('Elenco CdS'!C:C,C9))</f>
        <v>2</v>
      </c>
      <c r="K9" s="12">
        <f>IF($C9="-","",SUMIF('Elenco CdS'!C:C,C9,'Elenco CdS'!R:R))</f>
        <v>7947</v>
      </c>
      <c r="L9" s="13">
        <f t="shared" si="0"/>
        <v>21.757700205338811</v>
      </c>
      <c r="M9" s="16">
        <f t="shared" ca="1" si="1"/>
        <v>4</v>
      </c>
    </row>
    <row r="10" spans="1:13" ht="12.75" customHeight="1" x14ac:dyDescent="0.2">
      <c r="A10" s="29">
        <v>4.2</v>
      </c>
      <c r="B10" s="21">
        <v>52</v>
      </c>
      <c r="C10" s="21" t="str">
        <f>IF(VLOOKUP($B10,'Elenco CdS'!$1:$1048576,2,FALSE)="","",VLOOKUP($B10,'Elenco CdS'!$1:$1048576,2,FALSE))</f>
        <v>-</v>
      </c>
      <c r="D10" s="21">
        <f>IF(VLOOKUP($B10,'Elenco CdS'!$1:$1048576,3,FALSE)="","",VLOOKUP($B10,'Elenco CdS'!$1:$1048576,3,FALSE))</f>
        <v>18</v>
      </c>
      <c r="E10" s="18" t="str">
        <f>IF(VLOOKUP($B10,'Elenco CdS'!$1:$1048576,4,FALSE)="","",VLOOKUP($B10,'Elenco CdS'!$1:$1048576,4,FALSE))</f>
        <v>Lotti</v>
      </c>
      <c r="F10" s="4" t="str">
        <f>IF(VLOOKUP($B10,'Elenco CdS'!$1:$1048576,5,FALSE)="","",VLOOKUP($B10,'Elenco CdS'!$1:$1048576,5,FALSE))</f>
        <v>Giacomo Angelo</v>
      </c>
      <c r="G10" s="65" t="str">
        <f>IF(VLOOKUP($B10,'Elenco CdS'!$1:$1048576,13,FALSE)="","",VLOOKUP($B10,'Elenco CdS'!$1:$1048576,13,FALSE))</f>
        <v>15.05.1839</v>
      </c>
      <c r="H10" s="65" t="str">
        <f>IF(VLOOKUP($B10,'Elenco CdS'!$1:$1048576,14,FALSE)="","",VLOOKUP($B10,'Elenco CdS'!$1:$1048576,14,FALSE))</f>
        <v>25.05.1839</v>
      </c>
      <c r="I10" s="65" t="str">
        <f>IF(VLOOKUP($B10,'Elenco CdS'!$1:$1048576,15,FALSE)="","",VLOOKUP($B10,'Elenco CdS'!$1:$1048576,15,FALSE))</f>
        <v>20.12.1839</v>
      </c>
      <c r="J10" s="3" t="str">
        <f>IF($C10="-","",COUNTIF('Elenco CdS'!C:C,C10))</f>
        <v/>
      </c>
      <c r="K10" s="12" t="str">
        <f>IF($C10="-","",SUMIF('Elenco CdS'!C:C,C10,'Elenco CdS'!R:R))</f>
        <v/>
      </c>
      <c r="L10" s="13" t="str">
        <f t="shared" si="0"/>
        <v/>
      </c>
      <c r="M10" s="16" t="str">
        <f t="shared" si="1"/>
        <v/>
      </c>
    </row>
    <row r="11" spans="1:13" ht="12.75" customHeight="1" x14ac:dyDescent="0.2">
      <c r="A11" s="29">
        <v>5</v>
      </c>
      <c r="B11" s="21">
        <v>26</v>
      </c>
      <c r="C11" s="21">
        <f>IF(VLOOKUP($B11,'Elenco CdS'!$1:$1048576,2,FALSE)="","",VLOOKUP($B11,'Elenco CdS'!$1:$1048576,2,FALSE))</f>
        <v>22</v>
      </c>
      <c r="D11" s="21">
        <f>IF(VLOOKUP($B11,'Elenco CdS'!$1:$1048576,3,FALSE)="","",VLOOKUP($B11,'Elenco CdS'!$1:$1048576,3,FALSE))</f>
        <v>22</v>
      </c>
      <c r="E11" s="18" t="str">
        <f>IF(VLOOKUP($B11,'Elenco CdS'!$1:$1048576,4,FALSE)="","",VLOOKUP($B11,'Elenco CdS'!$1:$1048576,4,FALSE))</f>
        <v>Pocobelli</v>
      </c>
      <c r="F11" s="4" t="str">
        <f>IF(VLOOKUP($B11,'Elenco CdS'!$1:$1048576,5,FALSE)="","",VLOOKUP($B11,'Elenco CdS'!$1:$1048576,5,FALSE))</f>
        <v>Giulio</v>
      </c>
      <c r="G11" s="65" t="str">
        <f>IF(VLOOKUP($B11,'Elenco CdS'!$1:$1048576,13,FALSE)="","",VLOOKUP($B11,'Elenco CdS'!$1:$1048576,13,FALSE))</f>
        <v>02.03.1815</v>
      </c>
      <c r="H11" s="65" t="str">
        <f>IF(VLOOKUP($B11,'Elenco CdS'!$1:$1048576,14,FALSE)="","",VLOOKUP($B11,'Elenco CdS'!$1:$1048576,14,FALSE))</f>
        <v>03.03.1815</v>
      </c>
      <c r="I11" s="65" t="str">
        <f>IF(VLOOKUP($B11,'Elenco CdS'!$1:$1048576,15,FALSE)="","",VLOOKUP($B11,'Elenco CdS'!$1:$1048576,15,FALSE))</f>
        <v>09.05.1836</v>
      </c>
      <c r="J11" s="3">
        <f>IF($C11="-","",COUNTIF('Elenco CdS'!C:C,C11))</f>
        <v>1</v>
      </c>
      <c r="K11" s="12">
        <f>IF($C11="-","",SUMIF('Elenco CdS'!C:C,C11,'Elenco CdS'!R:R))</f>
        <v>7738</v>
      </c>
      <c r="L11" s="13">
        <f t="shared" si="0"/>
        <v>21.185489390828199</v>
      </c>
      <c r="M11" s="16">
        <f t="shared" ca="1" si="1"/>
        <v>5</v>
      </c>
    </row>
    <row r="12" spans="1:13" ht="12.75" customHeight="1" x14ac:dyDescent="0.2">
      <c r="A12" s="29">
        <v>6</v>
      </c>
      <c r="B12" s="21">
        <v>70</v>
      </c>
      <c r="C12" s="21">
        <f>IF(VLOOKUP($B12,'Elenco CdS'!$1:$1048576,2,FALSE)="","",VLOOKUP($B12,'Elenco CdS'!$1:$1048576,2,FALSE))</f>
        <v>57</v>
      </c>
      <c r="D12" s="21">
        <f>IF(VLOOKUP($B12,'Elenco CdS'!$1:$1048576,3,FALSE)="","",VLOOKUP($B12,'Elenco CdS'!$1:$1048576,3,FALSE))</f>
        <v>57</v>
      </c>
      <c r="E12" s="18" t="str">
        <f>IF(VLOOKUP($B12,'Elenco CdS'!$1:$1048576,4,FALSE)="","",VLOOKUP($B12,'Elenco CdS'!$1:$1048576,4,FALSE))</f>
        <v>Demarchi</v>
      </c>
      <c r="F12" s="4" t="str">
        <f>IF(VLOOKUP($B12,'Elenco CdS'!$1:$1048576,5,FALSE)="","",VLOOKUP($B12,'Elenco CdS'!$1:$1048576,5,FALSE))</f>
        <v>Agostino</v>
      </c>
      <c r="G12" s="65" t="str">
        <f>IF(VLOOKUP($B12,'Elenco CdS'!$1:$1048576,13,FALSE)="","",VLOOKUP($B12,'Elenco CdS'!$1:$1048576,13,FALSE))</f>
        <v>04.05.1848</v>
      </c>
      <c r="H12" s="65" t="str">
        <f>IF(VLOOKUP($B12,'Elenco CdS'!$1:$1048576,14,FALSE)="","",VLOOKUP($B12,'Elenco CdS'!$1:$1048576,14,FALSE))</f>
        <v>11.05.1848</v>
      </c>
      <c r="I12" s="65" t="str">
        <f>IF(VLOOKUP($B12,'Elenco CdS'!$1:$1048576,15,FALSE)="","",VLOOKUP($B12,'Elenco CdS'!$1:$1048576,15,FALSE))</f>
        <v>16.05.1861</v>
      </c>
      <c r="J12" s="3">
        <f>IF($C12="-","",COUNTIF('Elenco CdS'!C:C,C12))</f>
        <v>2</v>
      </c>
      <c r="K12" s="12">
        <f>IF($C12="-","",SUMIF('Elenco CdS'!C:C,C12,'Elenco CdS'!R:R))</f>
        <v>7670</v>
      </c>
      <c r="L12" s="13">
        <f t="shared" si="0"/>
        <v>20.999315537303218</v>
      </c>
      <c r="M12" s="16">
        <f t="shared" ca="1" si="1"/>
        <v>6</v>
      </c>
    </row>
    <row r="13" spans="1:13" ht="12.75" customHeight="1" x14ac:dyDescent="0.2">
      <c r="A13" s="29">
        <v>6.2</v>
      </c>
      <c r="B13" s="21">
        <v>105</v>
      </c>
      <c r="C13" s="21" t="str">
        <f>IF(VLOOKUP($B13,'Elenco CdS'!$1:$1048576,2,FALSE)="","",VLOOKUP($B13,'Elenco CdS'!$1:$1048576,2,FALSE))</f>
        <v>-</v>
      </c>
      <c r="D13" s="21">
        <f>IF(VLOOKUP($B13,'Elenco CdS'!$1:$1048576,3,FALSE)="","",VLOOKUP($B13,'Elenco CdS'!$1:$1048576,3,FALSE))</f>
        <v>57</v>
      </c>
      <c r="E13" s="18" t="str">
        <f>IF(VLOOKUP($B13,'Elenco CdS'!$1:$1048576,4,FALSE)="","",VLOOKUP($B13,'Elenco CdS'!$1:$1048576,4,FALSE))</f>
        <v>Demarchi</v>
      </c>
      <c r="F13" s="4" t="str">
        <f>IF(VLOOKUP($B13,'Elenco CdS'!$1:$1048576,5,FALSE)="","",VLOOKUP($B13,'Elenco CdS'!$1:$1048576,5,FALSE))</f>
        <v>Agostino</v>
      </c>
      <c r="G13" s="65" t="str">
        <f>IF(VLOOKUP($B13,'Elenco CdS'!$1:$1048576,13,FALSE)="","",VLOOKUP($B13,'Elenco CdS'!$1:$1048576,13,FALSE))</f>
        <v>09.05.1868</v>
      </c>
      <c r="H13" s="65" t="str">
        <f>IF(VLOOKUP($B13,'Elenco CdS'!$1:$1048576,14,FALSE)="","",VLOOKUP($B13,'Elenco CdS'!$1:$1048576,14,FALSE))</f>
        <v>09.05.1868</v>
      </c>
      <c r="I13" s="65" t="str">
        <f>IF(VLOOKUP($B13,'Elenco CdS'!$1:$1048576,15,FALSE)="","",VLOOKUP($B13,'Elenco CdS'!$1:$1048576,15,FALSE))</f>
        <v>04.05.1876</v>
      </c>
      <c r="J13" s="3" t="str">
        <f>IF($C13="-","",COUNTIF('Elenco CdS'!C:C,C13))</f>
        <v/>
      </c>
      <c r="K13" s="12" t="str">
        <f>IF($C13="-","",SUMIF('Elenco CdS'!C:C,C13,'Elenco CdS'!R:R))</f>
        <v/>
      </c>
      <c r="L13" s="13" t="str">
        <f t="shared" si="0"/>
        <v/>
      </c>
      <c r="M13" s="16" t="str">
        <f t="shared" si="1"/>
        <v/>
      </c>
    </row>
    <row r="14" spans="1:13" ht="12.75" customHeight="1" x14ac:dyDescent="0.2">
      <c r="A14" s="29">
        <v>7</v>
      </c>
      <c r="B14" s="21">
        <v>8</v>
      </c>
      <c r="C14" s="21">
        <f>IF(VLOOKUP($B14,'Elenco CdS'!$1:$1048576,2,FALSE)="","",VLOOKUP($B14,'Elenco CdS'!$1:$1048576,2,FALSE))</f>
        <v>8</v>
      </c>
      <c r="D14" s="21">
        <f>IF(VLOOKUP($B14,'Elenco CdS'!$1:$1048576,3,FALSE)="","",VLOOKUP($B14,'Elenco CdS'!$1:$1048576,3,FALSE))</f>
        <v>8</v>
      </c>
      <c r="E14" s="18" t="str">
        <f>IF(VLOOKUP($B14,'Elenco CdS'!$1:$1048576,4,FALSE)="","",VLOOKUP($B14,'Elenco CdS'!$1:$1048576,4,FALSE))</f>
        <v>Caglioni</v>
      </c>
      <c r="F14" s="4" t="str">
        <f>IF(VLOOKUP($B14,'Elenco CdS'!$1:$1048576,5,FALSE)="","",VLOOKUP($B14,'Elenco CdS'!$1:$1048576,5,FALSE))</f>
        <v>Andrea</v>
      </c>
      <c r="G14" s="65" t="str">
        <f>IF(VLOOKUP($B14,'Elenco CdS'!$1:$1048576,13,FALSE)="","",VLOOKUP($B14,'Elenco CdS'!$1:$1048576,13,FALSE))</f>
        <v>22.05.1803</v>
      </c>
      <c r="H14" s="65" t="str">
        <f>IF(VLOOKUP($B14,'Elenco CdS'!$1:$1048576,14,FALSE)="","",VLOOKUP($B14,'Elenco CdS'!$1:$1048576,14,FALSE))</f>
        <v>24.05.1803</v>
      </c>
      <c r="I14" s="65" t="str">
        <f>IF(VLOOKUP($B14,'Elenco CdS'!$1:$1048576,15,FALSE)="","",VLOOKUP($B14,'Elenco CdS'!$1:$1048576,15,FALSE))</f>
        <v>12.05.1809</v>
      </c>
      <c r="J14" s="3">
        <f>IF($C14="-","",COUNTIF('Elenco CdS'!C:C,C14))</f>
        <v>2</v>
      </c>
      <c r="K14" s="12">
        <f>IF($C14="-","",SUMIF('Elenco CdS'!C:C,C14,'Elenco CdS'!R:R))</f>
        <v>7458</v>
      </c>
      <c r="L14" s="13">
        <f t="shared" si="0"/>
        <v>20.418891170431213</v>
      </c>
      <c r="M14" s="16">
        <f t="shared" ca="1" si="1"/>
        <v>7</v>
      </c>
    </row>
    <row r="15" spans="1:13" ht="12.75" customHeight="1" x14ac:dyDescent="0.2">
      <c r="A15" s="29">
        <v>7.2</v>
      </c>
      <c r="B15" s="21">
        <v>17</v>
      </c>
      <c r="C15" s="21" t="str">
        <f>IF(VLOOKUP($B15,'Elenco CdS'!$1:$1048576,2,FALSE)="","",VLOOKUP($B15,'Elenco CdS'!$1:$1048576,2,FALSE))</f>
        <v>-</v>
      </c>
      <c r="D15" s="21">
        <f>IF(VLOOKUP($B15,'Elenco CdS'!$1:$1048576,3,FALSE)="","",VLOOKUP($B15,'Elenco CdS'!$1:$1048576,3,FALSE))</f>
        <v>8</v>
      </c>
      <c r="E15" s="18" t="str">
        <f>IF(VLOOKUP($B15,'Elenco CdS'!$1:$1048576,4,FALSE)="","",VLOOKUP($B15,'Elenco CdS'!$1:$1048576,4,FALSE))</f>
        <v>Caglioni</v>
      </c>
      <c r="F15" s="4" t="str">
        <f>IF(VLOOKUP($B15,'Elenco CdS'!$1:$1048576,5,FALSE)="","",VLOOKUP($B15,'Elenco CdS'!$1:$1048576,5,FALSE))</f>
        <v>Andrea</v>
      </c>
      <c r="G15" s="65" t="str">
        <f>IF(VLOOKUP($B15,'Elenco CdS'!$1:$1048576,13,FALSE)="","",VLOOKUP($B15,'Elenco CdS'!$1:$1048576,13,FALSE))</f>
        <v>12.05.1811</v>
      </c>
      <c r="H15" s="65" t="str">
        <f>IF(VLOOKUP($B15,'Elenco CdS'!$1:$1048576,14,FALSE)="","",VLOOKUP($B15,'Elenco CdS'!$1:$1048576,14,FALSE))</f>
        <v>12.05.1811</v>
      </c>
      <c r="I15" s="65" t="str">
        <f>IF(VLOOKUP($B15,'Elenco CdS'!$1:$1048576,15,FALSE)="","",VLOOKUP($B15,'Elenco CdS'!$1:$1048576,15,FALSE))</f>
        <v>23.10.1825</v>
      </c>
      <c r="J15" s="3" t="str">
        <f>IF($C15="-","",COUNTIF('Elenco CdS'!C:C,C15))</f>
        <v/>
      </c>
      <c r="K15" s="12" t="str">
        <f>IF($C15="-","",SUMIF('Elenco CdS'!C:C,C15,'Elenco CdS'!R:R))</f>
        <v/>
      </c>
      <c r="L15" s="13" t="str">
        <f t="shared" si="0"/>
        <v/>
      </c>
      <c r="M15" s="16" t="str">
        <f t="shared" si="1"/>
        <v/>
      </c>
    </row>
    <row r="16" spans="1:13" ht="12.75" customHeight="1" x14ac:dyDescent="0.2">
      <c r="A16" s="29">
        <v>8</v>
      </c>
      <c r="B16" s="21">
        <v>6</v>
      </c>
      <c r="C16" s="21">
        <f>IF(VLOOKUP($B16,'Elenco CdS'!$1:$1048576,2,FALSE)="","",VLOOKUP($B16,'Elenco CdS'!$1:$1048576,2,FALSE))</f>
        <v>6</v>
      </c>
      <c r="D16" s="21">
        <f>IF(VLOOKUP($B16,'Elenco CdS'!$1:$1048576,3,FALSE)="","",VLOOKUP($B16,'Elenco CdS'!$1:$1048576,3,FALSE))</f>
        <v>6</v>
      </c>
      <c r="E16" s="18" t="str">
        <f>IF(VLOOKUP($B16,'Elenco CdS'!$1:$1048576,4,FALSE)="","",VLOOKUP($B16,'Elenco CdS'!$1:$1048576,4,FALSE))</f>
        <v>Maggi</v>
      </c>
      <c r="F16" s="4" t="str">
        <f>IF(VLOOKUP($B16,'Elenco CdS'!$1:$1048576,5,FALSE)="","",VLOOKUP($B16,'Elenco CdS'!$1:$1048576,5,FALSE))</f>
        <v>Giovanni Battista</v>
      </c>
      <c r="G16" s="65" t="str">
        <f>IF(VLOOKUP($B16,'Elenco CdS'!$1:$1048576,13,FALSE)="","",VLOOKUP($B16,'Elenco CdS'!$1:$1048576,13,FALSE))</f>
        <v>22.05.1803</v>
      </c>
      <c r="H16" s="65" t="str">
        <f>IF(VLOOKUP($B16,'Elenco CdS'!$1:$1048576,14,FALSE)="","",VLOOKUP($B16,'Elenco CdS'!$1:$1048576,14,FALSE))</f>
        <v>24.05.1803</v>
      </c>
      <c r="I16" s="65" t="str">
        <f>IF(VLOOKUP($B16,'Elenco CdS'!$1:$1048576,15,FALSE)="","",VLOOKUP($B16,'Elenco CdS'!$1:$1048576,15,FALSE))</f>
        <v>12.05.1811</v>
      </c>
      <c r="J16" s="3">
        <f>IF($C16="-","",COUNTIF('Elenco CdS'!C:C,C16))</f>
        <v>2</v>
      </c>
      <c r="K16" s="12">
        <f>IF($C16="-","",SUMIF('Elenco CdS'!C:C,C16,'Elenco CdS'!R:R))</f>
        <v>7390</v>
      </c>
      <c r="L16" s="13">
        <f t="shared" si="0"/>
        <v>20.232717316906228</v>
      </c>
      <c r="M16" s="16">
        <f t="shared" ca="1" si="1"/>
        <v>8</v>
      </c>
    </row>
    <row r="17" spans="1:13" ht="12.75" customHeight="1" x14ac:dyDescent="0.2">
      <c r="A17" s="29">
        <v>8.1999999999999993</v>
      </c>
      <c r="B17" s="21">
        <v>20</v>
      </c>
      <c r="C17" s="21" t="str">
        <f>IF(VLOOKUP($B17,'Elenco CdS'!$1:$1048576,2,FALSE)="","",VLOOKUP($B17,'Elenco CdS'!$1:$1048576,2,FALSE))</f>
        <v>-</v>
      </c>
      <c r="D17" s="21">
        <f>IF(VLOOKUP($B17,'Elenco CdS'!$1:$1048576,3,FALSE)="","",VLOOKUP($B17,'Elenco CdS'!$1:$1048576,3,FALSE))</f>
        <v>6</v>
      </c>
      <c r="E17" s="18" t="str">
        <f>IF(VLOOKUP($B17,'Elenco CdS'!$1:$1048576,4,FALSE)="","",VLOOKUP($B17,'Elenco CdS'!$1:$1048576,4,FALSE))</f>
        <v>Maggi</v>
      </c>
      <c r="F17" s="4" t="str">
        <f>IF(VLOOKUP($B17,'Elenco CdS'!$1:$1048576,5,FALSE)="","",VLOOKUP($B17,'Elenco CdS'!$1:$1048576,5,FALSE))</f>
        <v>Giovanni Battista</v>
      </c>
      <c r="G17" s="65" t="str">
        <f>IF(VLOOKUP($B17,'Elenco CdS'!$1:$1048576,13,FALSE)="","",VLOOKUP($B17,'Elenco CdS'!$1:$1048576,13,FALSE))</f>
        <v>02.03.1815</v>
      </c>
      <c r="H17" s="65" t="str">
        <f>IF(VLOOKUP($B17,'Elenco CdS'!$1:$1048576,14,FALSE)="","",VLOOKUP($B17,'Elenco CdS'!$1:$1048576,14,FALSE))</f>
        <v>03.03.1815</v>
      </c>
      <c r="I17" s="65" t="str">
        <f>IF(VLOOKUP($B17,'Elenco CdS'!$1:$1048576,15,FALSE)="","",VLOOKUP($B17,'Elenco CdS'!$1:$1048576,15,FALSE))</f>
        <v>08.06.1827</v>
      </c>
      <c r="J17" s="3" t="str">
        <f>IF($C17="-","",COUNTIF('Elenco CdS'!C:C,C17))</f>
        <v/>
      </c>
      <c r="K17" s="12" t="str">
        <f>IF($C17="-","",SUMIF('Elenco CdS'!C:C,C17,'Elenco CdS'!R:R))</f>
        <v/>
      </c>
      <c r="L17" s="13" t="str">
        <f t="shared" si="0"/>
        <v/>
      </c>
      <c r="M17" s="16" t="str">
        <f t="shared" si="1"/>
        <v/>
      </c>
    </row>
    <row r="18" spans="1:13" ht="12.75" customHeight="1" x14ac:dyDescent="0.2">
      <c r="A18" s="29">
        <v>9</v>
      </c>
      <c r="B18" s="21">
        <v>165</v>
      </c>
      <c r="C18" s="21">
        <f>IF(VLOOKUP($B18,'Elenco CdS'!$1:$1048576,2,FALSE)="","",VLOOKUP($B18,'Elenco CdS'!$1:$1048576,2,FALSE))</f>
        <v>138</v>
      </c>
      <c r="D18" s="21">
        <f>IF(VLOOKUP($B18,'Elenco CdS'!$1:$1048576,3,FALSE)="","",VLOOKUP($B18,'Elenco CdS'!$1:$1048576,3,FALSE))</f>
        <v>138</v>
      </c>
      <c r="E18" s="18" t="str">
        <f>IF(VLOOKUP($B18,'Elenco CdS'!$1:$1048576,4,FALSE)="","",VLOOKUP($B18,'Elenco CdS'!$1:$1048576,4,FALSE))</f>
        <v>Martignoni</v>
      </c>
      <c r="F18" s="4" t="str">
        <f>IF(VLOOKUP($B18,'Elenco CdS'!$1:$1048576,5,FALSE)="","",VLOOKUP($B18,'Elenco CdS'!$1:$1048576,5,FALSE))</f>
        <v>Angiolo</v>
      </c>
      <c r="G18" s="65" t="str">
        <f>IF(VLOOKUP($B18,'Elenco CdS'!$1:$1048576,13,FALSE)="","",VLOOKUP($B18,'Elenco CdS'!$1:$1048576,13,FALSE))</f>
        <v/>
      </c>
      <c r="H18" s="65">
        <f>IF(VLOOKUP($B18,'Elenco CdS'!$1:$1048576,14,FALSE)="","",VLOOKUP($B18,'Elenco CdS'!$1:$1048576,14,FALSE))</f>
        <v>10026</v>
      </c>
      <c r="I18" s="65">
        <f>IF(VLOOKUP($B18,'Elenco CdS'!$1:$1048576,15,FALSE)="","",VLOOKUP($B18,'Elenco CdS'!$1:$1048576,15,FALSE))</f>
        <v>17215</v>
      </c>
      <c r="J18" s="3">
        <f>IF($C18="-","",COUNTIF('Elenco CdS'!C:C,C18))</f>
        <v>1</v>
      </c>
      <c r="K18" s="12">
        <f>IF($C18="-","",SUMIF('Elenco CdS'!C:C,C18,'Elenco CdS'!R:R))</f>
        <v>7189</v>
      </c>
      <c r="L18" s="13">
        <f t="shared" si="0"/>
        <v>19.682409308692677</v>
      </c>
      <c r="M18" s="16">
        <f t="shared" ca="1" si="1"/>
        <v>9</v>
      </c>
    </row>
    <row r="19" spans="1:13" ht="12.75" customHeight="1" x14ac:dyDescent="0.2">
      <c r="A19" s="29">
        <v>10</v>
      </c>
      <c r="B19" s="21">
        <v>3</v>
      </c>
      <c r="C19" s="21">
        <f>IF(VLOOKUP($B19,'Elenco CdS'!$1:$1048576,2,FALSE)="","",VLOOKUP($B19,'Elenco CdS'!$1:$1048576,2,FALSE))</f>
        <v>3</v>
      </c>
      <c r="D19" s="21">
        <f>IF(VLOOKUP($B19,'Elenco CdS'!$1:$1048576,3,FALSE)="","",VLOOKUP($B19,'Elenco CdS'!$1:$1048576,3,FALSE))</f>
        <v>3</v>
      </c>
      <c r="E19" s="18" t="str">
        <f>IF(VLOOKUP($B19,'Elenco CdS'!$1:$1048576,4,FALSE)="","",VLOOKUP($B19,'Elenco CdS'!$1:$1048576,4,FALSE))</f>
        <v>Quadri</v>
      </c>
      <c r="F19" s="4" t="str">
        <f>IF(VLOOKUP($B19,'Elenco CdS'!$1:$1048576,5,FALSE)="","",VLOOKUP($B19,'Elenco CdS'!$1:$1048576,5,FALSE))</f>
        <v>Giovanni Battista</v>
      </c>
      <c r="G19" s="65" t="str">
        <f>IF(VLOOKUP($B19,'Elenco CdS'!$1:$1048576,13,FALSE)="","",VLOOKUP($B19,'Elenco CdS'!$1:$1048576,13,FALSE))</f>
        <v>22.05.1803</v>
      </c>
      <c r="H19" s="65" t="str">
        <f>IF(VLOOKUP($B19,'Elenco CdS'!$1:$1048576,14,FALSE)="","",VLOOKUP($B19,'Elenco CdS'!$1:$1048576,14,FALSE))</f>
        <v>24.05.1803</v>
      </c>
      <c r="I19" s="65" t="str">
        <f>IF(VLOOKUP($B19,'Elenco CdS'!$1:$1048576,15,FALSE)="","",VLOOKUP($B19,'Elenco CdS'!$1:$1048576,15,FALSE))</f>
        <v>15.05.1807</v>
      </c>
      <c r="J19" s="3">
        <f>IF($C19="-","",COUNTIF('Elenco CdS'!C:C,C19))</f>
        <v>2</v>
      </c>
      <c r="K19" s="12">
        <f>IF($C19="-","",SUMIF('Elenco CdS'!C:C,C19,'Elenco CdS'!R:R))</f>
        <v>7172</v>
      </c>
      <c r="L19" s="13">
        <f t="shared" si="0"/>
        <v>19.635865845311429</v>
      </c>
      <c r="M19" s="16">
        <f t="shared" ca="1" si="1"/>
        <v>10</v>
      </c>
    </row>
    <row r="20" spans="1:13" ht="12.75" customHeight="1" x14ac:dyDescent="0.2">
      <c r="A20" s="29">
        <v>10.199999999999999</v>
      </c>
      <c r="B20" s="21">
        <v>21</v>
      </c>
      <c r="C20" s="21" t="str">
        <f>IF(VLOOKUP($B20,'Elenco CdS'!$1:$1048576,2,FALSE)="","",VLOOKUP($B20,'Elenco CdS'!$1:$1048576,2,FALSE))</f>
        <v>-</v>
      </c>
      <c r="D20" s="21">
        <f>IF(VLOOKUP($B20,'Elenco CdS'!$1:$1048576,3,FALSE)="","",VLOOKUP($B20,'Elenco CdS'!$1:$1048576,3,FALSE))</f>
        <v>3</v>
      </c>
      <c r="E20" s="18" t="str">
        <f>IF(VLOOKUP($B20,'Elenco CdS'!$1:$1048576,4,FALSE)="","",VLOOKUP($B20,'Elenco CdS'!$1:$1048576,4,FALSE))</f>
        <v>Quadri</v>
      </c>
      <c r="F20" s="4" t="str">
        <f>IF(VLOOKUP($B20,'Elenco CdS'!$1:$1048576,5,FALSE)="","",VLOOKUP($B20,'Elenco CdS'!$1:$1048576,5,FALSE))</f>
        <v>Giovanni Battista</v>
      </c>
      <c r="G20" s="65" t="str">
        <f>IF(VLOOKUP($B20,'Elenco CdS'!$1:$1048576,13,FALSE)="","",VLOOKUP($B20,'Elenco CdS'!$1:$1048576,13,FALSE))</f>
        <v>02.03.1815</v>
      </c>
      <c r="H20" s="65" t="str">
        <f>IF(VLOOKUP($B20,'Elenco CdS'!$1:$1048576,14,FALSE)="","",VLOOKUP($B20,'Elenco CdS'!$1:$1048576,14,FALSE))</f>
        <v>03.03.1815</v>
      </c>
      <c r="I20" s="65" t="str">
        <f>IF(VLOOKUP($B20,'Elenco CdS'!$1:$1048576,15,FALSE)="","",VLOOKUP($B20,'Elenco CdS'!$1:$1048576,15,FALSE))</f>
        <v>30.10.1830</v>
      </c>
      <c r="J20" s="3" t="str">
        <f>IF($C20="-","",COUNTIF('Elenco CdS'!C:C,C20))</f>
        <v/>
      </c>
      <c r="K20" s="12" t="str">
        <f>IF($C20="-","",SUMIF('Elenco CdS'!C:C,C20,'Elenco CdS'!R:R))</f>
        <v/>
      </c>
      <c r="L20" s="13" t="str">
        <f t="shared" si="0"/>
        <v/>
      </c>
      <c r="M20" s="16" t="str">
        <f t="shared" si="1"/>
        <v/>
      </c>
    </row>
    <row r="21" spans="1:13" ht="12.75" customHeight="1" x14ac:dyDescent="0.2">
      <c r="A21" s="29">
        <v>11</v>
      </c>
      <c r="B21" s="21">
        <v>25</v>
      </c>
      <c r="C21" s="21">
        <f>IF(VLOOKUP($B21,'Elenco CdS'!$1:$1048576,2,FALSE)="","",VLOOKUP($B21,'Elenco CdS'!$1:$1048576,2,FALSE))</f>
        <v>21</v>
      </c>
      <c r="D21" s="21">
        <f>IF(VLOOKUP($B21,'Elenco CdS'!$1:$1048576,3,FALSE)="","",VLOOKUP($B21,'Elenco CdS'!$1:$1048576,3,FALSE))</f>
        <v>21</v>
      </c>
      <c r="E21" s="18" t="str">
        <f>IF(VLOOKUP($B21,'Elenco CdS'!$1:$1048576,4,FALSE)="","",VLOOKUP($B21,'Elenco CdS'!$1:$1048576,4,FALSE))</f>
        <v>Luvini</v>
      </c>
      <c r="F21" s="4" t="str">
        <f>IF(VLOOKUP($B21,'Elenco CdS'!$1:$1048576,5,FALSE)="","",VLOOKUP($B21,'Elenco CdS'!$1:$1048576,5,FALSE))</f>
        <v>Ambrogio</v>
      </c>
      <c r="G21" s="65" t="str">
        <f>IF(VLOOKUP($B21,'Elenco CdS'!$1:$1048576,13,FALSE)="","",VLOOKUP($B21,'Elenco CdS'!$1:$1048576,13,FALSE))</f>
        <v>02.03.1815</v>
      </c>
      <c r="H21" s="65" t="str">
        <f>IF(VLOOKUP($B21,'Elenco CdS'!$1:$1048576,14,FALSE)="","",VLOOKUP($B21,'Elenco CdS'!$1:$1048576,14,FALSE))</f>
        <v>03.03.1815</v>
      </c>
      <c r="I21" s="65" t="str">
        <f>IF(VLOOKUP($B21,'Elenco CdS'!$1:$1048576,15,FALSE)="","",VLOOKUP($B21,'Elenco CdS'!$1:$1048576,15,FALSE))</f>
        <v>09.06.1817</v>
      </c>
      <c r="J21" s="3">
        <f>IF($C21="-","",COUNTIF('Elenco CdS'!C:C,C21))</f>
        <v>2</v>
      </c>
      <c r="K21" s="12">
        <f>IF($C21="-","",SUMIF('Elenco CdS'!C:C,C21,'Elenco CdS'!R:R))</f>
        <v>7158</v>
      </c>
      <c r="L21" s="13">
        <f t="shared" si="0"/>
        <v>19.597535934291582</v>
      </c>
      <c r="M21" s="16">
        <f t="shared" ca="1" si="1"/>
        <v>11</v>
      </c>
    </row>
    <row r="22" spans="1:13" ht="12.75" customHeight="1" x14ac:dyDescent="0.2">
      <c r="A22" s="29">
        <v>11.2</v>
      </c>
      <c r="B22" s="21">
        <v>32</v>
      </c>
      <c r="C22" s="21" t="str">
        <f>IF(VLOOKUP($B22,'Elenco CdS'!$1:$1048576,2,FALSE)="","",VLOOKUP($B22,'Elenco CdS'!$1:$1048576,2,FALSE))</f>
        <v>-</v>
      </c>
      <c r="D22" s="21">
        <f>IF(VLOOKUP($B22,'Elenco CdS'!$1:$1048576,3,FALSE)="","",VLOOKUP($B22,'Elenco CdS'!$1:$1048576,3,FALSE))</f>
        <v>21</v>
      </c>
      <c r="E22" s="18" t="str">
        <f>IF(VLOOKUP($B22,'Elenco CdS'!$1:$1048576,4,FALSE)="","",VLOOKUP($B22,'Elenco CdS'!$1:$1048576,4,FALSE))</f>
        <v>Luvini</v>
      </c>
      <c r="F22" s="4" t="str">
        <f>IF(VLOOKUP($B22,'Elenco CdS'!$1:$1048576,5,FALSE)="","",VLOOKUP($B22,'Elenco CdS'!$1:$1048576,5,FALSE))</f>
        <v>Ambrogio</v>
      </c>
      <c r="G22" s="65" t="str">
        <f>IF(VLOOKUP($B22,'Elenco CdS'!$1:$1048576,13,FALSE)="","",VLOOKUP($B22,'Elenco CdS'!$1:$1048576,13,FALSE))</f>
        <v>10.01.1821</v>
      </c>
      <c r="H22" s="65" t="str">
        <f>IF(VLOOKUP($B22,'Elenco CdS'!$1:$1048576,14,FALSE)="","",VLOOKUP($B22,'Elenco CdS'!$1:$1048576,14,FALSE))</f>
        <v>10.01.1821</v>
      </c>
      <c r="I22" s="65" t="str">
        <f>IF(VLOOKUP($B22,'Elenco CdS'!$1:$1048576,15,FALSE)="","",VLOOKUP($B22,'Elenco CdS'!$1:$1048576,15,FALSE))</f>
        <v>10.05.1838</v>
      </c>
      <c r="J22" s="3" t="str">
        <f>IF($C22="-","",COUNTIF('Elenco CdS'!C:C,C22))</f>
        <v/>
      </c>
      <c r="K22" s="12" t="str">
        <f>IF($C22="-","",SUMIF('Elenco CdS'!C:C,C22,'Elenco CdS'!R:R))</f>
        <v/>
      </c>
      <c r="L22" s="13" t="str">
        <f t="shared" si="0"/>
        <v/>
      </c>
      <c r="M22" s="16" t="str">
        <f t="shared" si="1"/>
        <v/>
      </c>
    </row>
    <row r="23" spans="1:13" ht="12.75" customHeight="1" x14ac:dyDescent="0.2">
      <c r="A23" s="29">
        <v>12</v>
      </c>
      <c r="B23" s="21">
        <v>1</v>
      </c>
      <c r="C23" s="21">
        <f>IF(VLOOKUP($B23,'Elenco CdS'!$1:$1048576,2,FALSE)="","",VLOOKUP($B23,'Elenco CdS'!$1:$1048576,2,FALSE))</f>
        <v>1</v>
      </c>
      <c r="D23" s="21">
        <f>IF(VLOOKUP($B23,'Elenco CdS'!$1:$1048576,3,FALSE)="","",VLOOKUP($B23,'Elenco CdS'!$1:$1048576,3,FALSE))</f>
        <v>1</v>
      </c>
      <c r="E23" s="18" t="str">
        <f>IF(VLOOKUP($B23,'Elenco CdS'!$1:$1048576,4,FALSE)="","",VLOOKUP($B23,'Elenco CdS'!$1:$1048576,4,FALSE))</f>
        <v>Dalberti</v>
      </c>
      <c r="F23" s="4" t="str">
        <f>IF(VLOOKUP($B23,'Elenco CdS'!$1:$1048576,5,FALSE)="","",VLOOKUP($B23,'Elenco CdS'!$1:$1048576,5,FALSE))</f>
        <v>Vincenzo</v>
      </c>
      <c r="G23" s="65" t="str">
        <f>IF(VLOOKUP($B23,'Elenco CdS'!$1:$1048576,13,FALSE)="","",VLOOKUP($B23,'Elenco CdS'!$1:$1048576,13,FALSE))</f>
        <v>22.05.1803</v>
      </c>
      <c r="H23" s="65" t="str">
        <f>IF(VLOOKUP($B23,'Elenco CdS'!$1:$1048576,14,FALSE)="","",VLOOKUP($B23,'Elenco CdS'!$1:$1048576,14,FALSE))</f>
        <v>24.05.1803</v>
      </c>
      <c r="I23" s="65" t="str">
        <f>IF(VLOOKUP($B23,'Elenco CdS'!$1:$1048576,15,FALSE)="","",VLOOKUP($B23,'Elenco CdS'!$1:$1048576,15,FALSE))</f>
        <v>03.03.1815</v>
      </c>
      <c r="J23" s="3">
        <f>IF($C23="-","",COUNTIF('Elenco CdS'!C:C,C23))</f>
        <v>2</v>
      </c>
      <c r="K23" s="12">
        <f>IF($C23="-","",SUMIF('Elenco CdS'!C:C,C23,'Elenco CdS'!R:R))</f>
        <v>6684</v>
      </c>
      <c r="L23" s="13">
        <f t="shared" si="0"/>
        <v>18.299794661190965</v>
      </c>
      <c r="M23" s="16">
        <f t="shared" ca="1" si="1"/>
        <v>12</v>
      </c>
    </row>
    <row r="24" spans="1:13" ht="12.75" customHeight="1" x14ac:dyDescent="0.2">
      <c r="A24" s="29">
        <v>12.2</v>
      </c>
      <c r="B24" s="21">
        <v>39</v>
      </c>
      <c r="C24" s="21" t="str">
        <f>IF(VLOOKUP($B24,'Elenco CdS'!$1:$1048576,2,FALSE)="","",VLOOKUP($B24,'Elenco CdS'!$1:$1048576,2,FALSE))</f>
        <v>-</v>
      </c>
      <c r="D24" s="21">
        <f>IF(VLOOKUP($B24,'Elenco CdS'!$1:$1048576,3,FALSE)="","",VLOOKUP($B24,'Elenco CdS'!$1:$1048576,3,FALSE))</f>
        <v>1</v>
      </c>
      <c r="E24" s="18" t="str">
        <f>IF(VLOOKUP($B24,'Elenco CdS'!$1:$1048576,4,FALSE)="","",VLOOKUP($B24,'Elenco CdS'!$1:$1048576,4,FALSE))</f>
        <v>Dalberti</v>
      </c>
      <c r="F24" s="4" t="str">
        <f>IF(VLOOKUP($B24,'Elenco CdS'!$1:$1048576,5,FALSE)="","",VLOOKUP($B24,'Elenco CdS'!$1:$1048576,5,FALSE))</f>
        <v>Vincenzo</v>
      </c>
      <c r="G24" s="65" t="str">
        <f>IF(VLOOKUP($B24,'Elenco CdS'!$1:$1048576,13,FALSE)="","",VLOOKUP($B24,'Elenco CdS'!$1:$1048576,13,FALSE))</f>
        <v>23.10.1830</v>
      </c>
      <c r="H24" s="65" t="str">
        <f>IF(VLOOKUP($B24,'Elenco CdS'!$1:$1048576,14,FALSE)="","",VLOOKUP($B24,'Elenco CdS'!$1:$1048576,14,FALSE))</f>
        <v>30.10.1830</v>
      </c>
      <c r="I24" s="65" t="str">
        <f>IF(VLOOKUP($B24,'Elenco CdS'!$1:$1048576,15,FALSE)="","",VLOOKUP($B24,'Elenco CdS'!$1:$1048576,15,FALSE))</f>
        <v>09.05.1837</v>
      </c>
      <c r="J24" s="3" t="str">
        <f>IF($C24="-","",COUNTIF('Elenco CdS'!C:C,C24))</f>
        <v/>
      </c>
      <c r="K24" s="12" t="str">
        <f>IF($C24="-","",SUMIF('Elenco CdS'!C:C,C24,'Elenco CdS'!R:R))</f>
        <v/>
      </c>
      <c r="L24" s="13" t="str">
        <f t="shared" si="0"/>
        <v/>
      </c>
      <c r="M24" s="16" t="str">
        <f t="shared" si="1"/>
        <v/>
      </c>
    </row>
    <row r="25" spans="1:13" ht="12.75" customHeight="1" x14ac:dyDescent="0.2">
      <c r="A25" s="29">
        <v>13</v>
      </c>
      <c r="B25" s="21">
        <v>201</v>
      </c>
      <c r="C25" s="21">
        <f>IF(VLOOKUP($B25,'Elenco CdS'!$1:$1048576,2,FALSE)="","",VLOOKUP($B25,'Elenco CdS'!$1:$1048576,2,FALSE))</f>
        <v>174</v>
      </c>
      <c r="D25" s="21">
        <f>IF(VLOOKUP($B25,'Elenco CdS'!$1:$1048576,3,FALSE)="","",VLOOKUP($B25,'Elenco CdS'!$1:$1048576,3,FALSE))</f>
        <v>174</v>
      </c>
      <c r="E25" s="18" t="str">
        <f>IF(VLOOKUP($B25,'Elenco CdS'!$1:$1048576,4,FALSE)="","",VLOOKUP($B25,'Elenco CdS'!$1:$1048576,4,FALSE))</f>
        <v>Borradori</v>
      </c>
      <c r="F25" s="4" t="str">
        <f>IF(VLOOKUP($B25,'Elenco CdS'!$1:$1048576,5,FALSE)="","",VLOOKUP($B25,'Elenco CdS'!$1:$1048576,5,FALSE))</f>
        <v>Marco</v>
      </c>
      <c r="G25" s="65">
        <f>IF(VLOOKUP($B25,'Elenco CdS'!$1:$1048576,13,FALSE)="","",VLOOKUP($B25,'Elenco CdS'!$1:$1048576,13,FALSE))</f>
        <v>34791</v>
      </c>
      <c r="H25" s="65">
        <f>IF(VLOOKUP($B25,'Elenco CdS'!$1:$1048576,14,FALSE)="","",VLOOKUP($B25,'Elenco CdS'!$1:$1048576,14,FALSE))</f>
        <v>34800</v>
      </c>
      <c r="I25" s="65">
        <f>IF(VLOOKUP($B25,'Elenco CdS'!$1:$1048576,15,FALSE)="","",VLOOKUP($B25,'Elenco CdS'!$1:$1048576,15,FALSE))</f>
        <v>41380</v>
      </c>
      <c r="J25" s="3">
        <f>IF($C25="-","",COUNTIF('Elenco CdS'!C:C,C25))</f>
        <v>1</v>
      </c>
      <c r="K25" s="12">
        <f>IF($C25="-","",SUMIF('Elenco CdS'!C:C,C25,'Elenco CdS'!R:R))</f>
        <v>6580</v>
      </c>
      <c r="L25" s="13">
        <f t="shared" si="0"/>
        <v>18.015058179329227</v>
      </c>
      <c r="M25" s="16">
        <f t="shared" ca="1" si="1"/>
        <v>13</v>
      </c>
    </row>
    <row r="26" spans="1:13" ht="12.75" customHeight="1" x14ac:dyDescent="0.2">
      <c r="A26" s="29">
        <v>14</v>
      </c>
      <c r="B26" s="21">
        <v>148</v>
      </c>
      <c r="C26" s="21">
        <f>IF(VLOOKUP($B26,'Elenco CdS'!$1:$1048576,2,FALSE)="","",VLOOKUP($B26,'Elenco CdS'!$1:$1048576,2,FALSE))</f>
        <v>124</v>
      </c>
      <c r="D26" s="21">
        <f>IF(VLOOKUP($B26,'Elenco CdS'!$1:$1048576,3,FALSE)="","",VLOOKUP($B26,'Elenco CdS'!$1:$1048576,3,FALSE))</f>
        <v>124</v>
      </c>
      <c r="E26" s="18" t="str">
        <f>IF(VLOOKUP($B26,'Elenco CdS'!$1:$1048576,4,FALSE)="","",VLOOKUP($B26,'Elenco CdS'!$1:$1048576,4,FALSE))</f>
        <v>Rossi</v>
      </c>
      <c r="F26" s="4" t="str">
        <f>IF(VLOOKUP($B26,'Elenco CdS'!$1:$1048576,5,FALSE)="","",VLOOKUP($B26,'Elenco CdS'!$1:$1048576,5,FALSE))</f>
        <v>Giovanni</v>
      </c>
      <c r="G26" s="65">
        <f>IF(VLOOKUP($B26,'Elenco CdS'!$1:$1048576,13,FALSE)="","",VLOOKUP($B26,'Elenco CdS'!$1:$1048576,13,FALSE))</f>
        <v>3403</v>
      </c>
      <c r="H26" s="65">
        <f>IF(VLOOKUP($B26,'Elenco CdS'!$1:$1048576,14,FALSE)="","",VLOOKUP($B26,'Elenco CdS'!$1:$1048576,14,FALSE))</f>
        <v>3411</v>
      </c>
      <c r="I26" s="65">
        <f>IF(VLOOKUP($B26,'Elenco CdS'!$1:$1048576,15,FALSE)="","",VLOOKUP($B26,'Elenco CdS'!$1:$1048576,15,FALSE))</f>
        <v>9711</v>
      </c>
      <c r="J26" s="3">
        <f>IF($C26="-","",COUNTIF('Elenco CdS'!C:C,C26))</f>
        <v>1</v>
      </c>
      <c r="K26" s="12">
        <f>IF($C26="-","",SUMIF('Elenco CdS'!C:C,C26,'Elenco CdS'!R:R))</f>
        <v>6300</v>
      </c>
      <c r="L26" s="13">
        <f t="shared" si="0"/>
        <v>17.248459958932237</v>
      </c>
      <c r="M26" s="16">
        <f t="shared" ca="1" si="1"/>
        <v>14</v>
      </c>
    </row>
    <row r="27" spans="1:13" ht="12.75" customHeight="1" x14ac:dyDescent="0.2">
      <c r="A27" s="29">
        <v>15</v>
      </c>
      <c r="B27" s="21">
        <v>147</v>
      </c>
      <c r="C27" s="21">
        <f>IF(VLOOKUP($B27,'Elenco CdS'!$1:$1048576,2,FALSE)="","",VLOOKUP($B27,'Elenco CdS'!$1:$1048576,2,FALSE))</f>
        <v>123</v>
      </c>
      <c r="D27" s="21">
        <f>IF(VLOOKUP($B27,'Elenco CdS'!$1:$1048576,3,FALSE)="","",VLOOKUP($B27,'Elenco CdS'!$1:$1048576,3,FALSE))</f>
        <v>123</v>
      </c>
      <c r="E27" s="18" t="str">
        <f>IF(VLOOKUP($B27,'Elenco CdS'!$1:$1048576,4,FALSE)="","",VLOOKUP($B27,'Elenco CdS'!$1:$1048576,4,FALSE))</f>
        <v>Cattori</v>
      </c>
      <c r="F27" s="4" t="str">
        <f>IF(VLOOKUP($B27,'Elenco CdS'!$1:$1048576,5,FALSE)="","",VLOOKUP($B27,'Elenco CdS'!$1:$1048576,5,FALSE))</f>
        <v>Giuseppe</v>
      </c>
      <c r="G27" s="65">
        <f>IF(VLOOKUP($B27,'Elenco CdS'!$1:$1048576,13,FALSE)="","",VLOOKUP($B27,'Elenco CdS'!$1:$1048576,13,FALSE))</f>
        <v>3340</v>
      </c>
      <c r="H27" s="65">
        <f>IF(VLOOKUP($B27,'Elenco CdS'!$1:$1048576,14,FALSE)="","",VLOOKUP($B27,'Elenco CdS'!$1:$1048576,14,FALSE))</f>
        <v>3348</v>
      </c>
      <c r="I27" s="65">
        <f>IF(VLOOKUP($B27,'Elenco CdS'!$1:$1048576,15,FALSE)="","",VLOOKUP($B27,'Elenco CdS'!$1:$1048576,15,FALSE))</f>
        <v>4454</v>
      </c>
      <c r="J27" s="3">
        <f>IF($C27="-","",COUNTIF('Elenco CdS'!C:C,C27))</f>
        <v>3</v>
      </c>
      <c r="K27" s="12">
        <f>IF($C27="-","",SUMIF('Elenco CdS'!C:C,C27,'Elenco CdS'!R:R))</f>
        <v>5977</v>
      </c>
      <c r="L27" s="13">
        <f t="shared" si="0"/>
        <v>16.364134154688571</v>
      </c>
      <c r="M27" s="16">
        <f t="shared" ca="1" si="1"/>
        <v>15</v>
      </c>
    </row>
    <row r="28" spans="1:13" ht="12.75" customHeight="1" x14ac:dyDescent="0.2">
      <c r="A28" s="29">
        <v>15.2</v>
      </c>
      <c r="B28" s="21">
        <v>152</v>
      </c>
      <c r="C28" s="21" t="str">
        <f>IF(VLOOKUP($B28,'Elenco CdS'!$1:$1048576,2,FALSE)="","",VLOOKUP($B28,'Elenco CdS'!$1:$1048576,2,FALSE))</f>
        <v>-</v>
      </c>
      <c r="D28" s="21">
        <f>IF(VLOOKUP($B28,'Elenco CdS'!$1:$1048576,3,FALSE)="","",VLOOKUP($B28,'Elenco CdS'!$1:$1048576,3,FALSE))</f>
        <v>123</v>
      </c>
      <c r="E28" s="18" t="str">
        <f>IF(VLOOKUP($B28,'Elenco CdS'!$1:$1048576,4,FALSE)="","",VLOOKUP($B28,'Elenco CdS'!$1:$1048576,4,FALSE))</f>
        <v>Cattori</v>
      </c>
      <c r="F28" s="4" t="str">
        <f>IF(VLOOKUP($B28,'Elenco CdS'!$1:$1048576,5,FALSE)="","",VLOOKUP($B28,'Elenco CdS'!$1:$1048576,5,FALSE))</f>
        <v>Giuseppe</v>
      </c>
      <c r="G28" s="65">
        <f>IF(VLOOKUP($B28,'Elenco CdS'!$1:$1048576,13,FALSE)="","",VLOOKUP($B28,'Elenco CdS'!$1:$1048576,13,FALSE))</f>
        <v>5566</v>
      </c>
      <c r="H28" s="65">
        <f>IF(VLOOKUP($B28,'Elenco CdS'!$1:$1048576,14,FALSE)="","",VLOOKUP($B28,'Elenco CdS'!$1:$1048576,14,FALSE))</f>
        <v>5575</v>
      </c>
      <c r="I28" s="65">
        <f>IF(VLOOKUP($B28,'Elenco CdS'!$1:$1048576,15,FALSE)="","",VLOOKUP($B28,'Elenco CdS'!$1:$1048576,15,FALSE))</f>
        <v>6267</v>
      </c>
      <c r="J28" s="3" t="str">
        <f>IF($C28="-","",COUNTIF('Elenco CdS'!C:C,C28))</f>
        <v/>
      </c>
      <c r="K28" s="12" t="str">
        <f>IF($C28="-","",SUMIF('Elenco CdS'!C:C,C28,'Elenco CdS'!R:R))</f>
        <v/>
      </c>
      <c r="L28" s="13" t="str">
        <f t="shared" si="0"/>
        <v/>
      </c>
      <c r="M28" s="16" t="str">
        <f t="shared" si="1"/>
        <v/>
      </c>
    </row>
    <row r="29" spans="1:13" ht="12.75" customHeight="1" x14ac:dyDescent="0.2">
      <c r="A29" s="29">
        <v>15.3</v>
      </c>
      <c r="B29" s="21">
        <v>156</v>
      </c>
      <c r="C29" s="21" t="str">
        <f>IF(VLOOKUP($B29,'Elenco CdS'!$1:$1048576,2,FALSE)="","",VLOOKUP($B29,'Elenco CdS'!$1:$1048576,2,FALSE))</f>
        <v>-</v>
      </c>
      <c r="D29" s="21">
        <f>IF(VLOOKUP($B29,'Elenco CdS'!$1:$1048576,3,FALSE)="","",VLOOKUP($B29,'Elenco CdS'!$1:$1048576,3,FALSE))</f>
        <v>123</v>
      </c>
      <c r="E29" s="18" t="str">
        <f>IF(VLOOKUP($B29,'Elenco CdS'!$1:$1048576,4,FALSE)="","",VLOOKUP($B29,'Elenco CdS'!$1:$1048576,4,FALSE))</f>
        <v>Cattori</v>
      </c>
      <c r="F29" s="4" t="str">
        <f>IF(VLOOKUP($B29,'Elenco CdS'!$1:$1048576,5,FALSE)="","",VLOOKUP($B29,'Elenco CdS'!$1:$1048576,5,FALSE))</f>
        <v>Giuseppe</v>
      </c>
      <c r="G29" s="65">
        <f>IF(VLOOKUP($B29,'Elenco CdS'!$1:$1048576,13,FALSE)="","",VLOOKUP($B29,'Elenco CdS'!$1:$1048576,13,FALSE))</f>
        <v>7701</v>
      </c>
      <c r="H29" s="65">
        <f>IF(VLOOKUP($B29,'Elenco CdS'!$1:$1048576,14,FALSE)="","",VLOOKUP($B29,'Elenco CdS'!$1:$1048576,14,FALSE))</f>
        <v>7709</v>
      </c>
      <c r="I29" s="65">
        <f>IF(VLOOKUP($B29,'Elenco CdS'!$1:$1048576,15,FALSE)="","",VLOOKUP($B29,'Elenco CdS'!$1:$1048576,15,FALSE))</f>
        <v>11888</v>
      </c>
      <c r="J29" s="3" t="str">
        <f>IF($C29="-","",COUNTIF('Elenco CdS'!C:C,C29))</f>
        <v/>
      </c>
      <c r="K29" s="12" t="str">
        <f>IF($C29="-","",SUMIF('Elenco CdS'!C:C,C29,'Elenco CdS'!R:R))</f>
        <v/>
      </c>
      <c r="L29" s="13" t="str">
        <f t="shared" si="0"/>
        <v/>
      </c>
      <c r="M29" s="16" t="str">
        <f t="shared" si="1"/>
        <v/>
      </c>
    </row>
    <row r="30" spans="1:13" ht="12.75" customHeight="1" x14ac:dyDescent="0.2">
      <c r="A30" s="29">
        <v>16</v>
      </c>
      <c r="B30" s="21">
        <v>80</v>
      </c>
      <c r="C30" s="21">
        <f>IF(VLOOKUP($B30,'Elenco CdS'!$1:$1048576,2,FALSE)="","",VLOOKUP($B30,'Elenco CdS'!$1:$1048576,2,FALSE))</f>
        <v>65</v>
      </c>
      <c r="D30" s="21">
        <f>IF(VLOOKUP($B30,'Elenco CdS'!$1:$1048576,3,FALSE)="","",VLOOKUP($B30,'Elenco CdS'!$1:$1048576,3,FALSE))</f>
        <v>65</v>
      </c>
      <c r="E30" s="18" t="str">
        <f>IF(VLOOKUP($B30,'Elenco CdS'!$1:$1048576,4,FALSE)="","",VLOOKUP($B30,'Elenco CdS'!$1:$1048576,4,FALSE))</f>
        <v>Bazzi</v>
      </c>
      <c r="F30" s="4" t="str">
        <f>IF(VLOOKUP($B30,'Elenco CdS'!$1:$1048576,5,FALSE)="","",VLOOKUP($B30,'Elenco CdS'!$1:$1048576,5,FALSE))</f>
        <v>Domenico</v>
      </c>
      <c r="G30" s="65" t="str">
        <f>IF(VLOOKUP($B30,'Elenco CdS'!$1:$1048576,13,FALSE)="","",VLOOKUP($B30,'Elenco CdS'!$1:$1048576,13,FALSE))</f>
        <v>18.12.1852</v>
      </c>
      <c r="H30" s="65" t="str">
        <f>IF(VLOOKUP($B30,'Elenco CdS'!$1:$1048576,14,FALSE)="","",VLOOKUP($B30,'Elenco CdS'!$1:$1048576,14,FALSE))</f>
        <v>18.12.1852</v>
      </c>
      <c r="I30" s="65" t="str">
        <f>IF(VLOOKUP($B30,'Elenco CdS'!$1:$1048576,15,FALSE)="","",VLOOKUP($B30,'Elenco CdS'!$1:$1048576,15,FALSE))</f>
        <v>27.04.1863</v>
      </c>
      <c r="J30" s="3">
        <f>IF($C30="-","",COUNTIF('Elenco CdS'!C:C,C30))</f>
        <v>2</v>
      </c>
      <c r="K30" s="12">
        <f>IF($C30="-","",SUMIF('Elenco CdS'!C:C,C30,'Elenco CdS'!R:R))</f>
        <v>5928</v>
      </c>
      <c r="L30" s="13">
        <f t="shared" si="0"/>
        <v>16.229979466119097</v>
      </c>
      <c r="M30" s="16">
        <f t="shared" ca="1" si="1"/>
        <v>16</v>
      </c>
    </row>
    <row r="31" spans="1:13" ht="12.75" customHeight="1" x14ac:dyDescent="0.2">
      <c r="A31" s="29">
        <v>16.2</v>
      </c>
      <c r="B31" s="21">
        <v>103</v>
      </c>
      <c r="C31" s="21" t="str">
        <f>IF(VLOOKUP($B31,'Elenco CdS'!$1:$1048576,2,FALSE)="","",VLOOKUP($B31,'Elenco CdS'!$1:$1048576,2,FALSE))</f>
        <v>-</v>
      </c>
      <c r="D31" s="21">
        <f>IF(VLOOKUP($B31,'Elenco CdS'!$1:$1048576,3,FALSE)="","",VLOOKUP($B31,'Elenco CdS'!$1:$1048576,3,FALSE))</f>
        <v>65</v>
      </c>
      <c r="E31" s="18" t="str">
        <f>IF(VLOOKUP($B31,'Elenco CdS'!$1:$1048576,4,FALSE)="","",VLOOKUP($B31,'Elenco CdS'!$1:$1048576,4,FALSE))</f>
        <v>Bazzi</v>
      </c>
      <c r="F31" s="4" t="str">
        <f>IF(VLOOKUP($B31,'Elenco CdS'!$1:$1048576,5,FALSE)="","",VLOOKUP($B31,'Elenco CdS'!$1:$1048576,5,FALSE))</f>
        <v>Domenico</v>
      </c>
      <c r="G31" s="65" t="str">
        <f>IF(VLOOKUP($B31,'Elenco CdS'!$1:$1048576,13,FALSE)="","",VLOOKUP($B31,'Elenco CdS'!$1:$1048576,13,FALSE))</f>
        <v>20.06.1865</v>
      </c>
      <c r="H31" s="65" t="str">
        <f>IF(VLOOKUP($B31,'Elenco CdS'!$1:$1048576,14,FALSE)="","",VLOOKUP($B31,'Elenco CdS'!$1:$1048576,14,FALSE))</f>
        <v>22.06.1865</v>
      </c>
      <c r="I31" s="65" t="str">
        <f>IF(VLOOKUP($B31,'Elenco CdS'!$1:$1048576,15,FALSE)="","",VLOOKUP($B31,'Elenco CdS'!$1:$1048576,15,FALSE))</f>
        <v>08.05.1871</v>
      </c>
      <c r="J31" s="3" t="str">
        <f>IF($C31="-","",COUNTIF('Elenco CdS'!C:C,C31))</f>
        <v/>
      </c>
      <c r="K31" s="12" t="str">
        <f>IF($C31="-","",SUMIF('Elenco CdS'!C:C,C31,'Elenco CdS'!R:R))</f>
        <v/>
      </c>
      <c r="L31" s="13" t="str">
        <f t="shared" si="0"/>
        <v/>
      </c>
      <c r="M31" s="16" t="str">
        <f t="shared" si="1"/>
        <v/>
      </c>
    </row>
    <row r="32" spans="1:13" ht="12.75" customHeight="1" x14ac:dyDescent="0.2">
      <c r="A32" s="29">
        <v>17</v>
      </c>
      <c r="B32" s="21">
        <v>46</v>
      </c>
      <c r="C32" s="21">
        <f>IF(VLOOKUP($B32,'Elenco CdS'!$1:$1048576,2,FALSE)="","",VLOOKUP($B32,'Elenco CdS'!$1:$1048576,2,FALSE))</f>
        <v>36</v>
      </c>
      <c r="D32" s="21">
        <f>IF(VLOOKUP($B32,'Elenco CdS'!$1:$1048576,3,FALSE)="","",VLOOKUP($B32,'Elenco CdS'!$1:$1048576,3,FALSE))</f>
        <v>36</v>
      </c>
      <c r="E32" s="18" t="str">
        <f>IF(VLOOKUP($B32,'Elenco CdS'!$1:$1048576,4,FALSE)="","",VLOOKUP($B32,'Elenco CdS'!$1:$1048576,4,FALSE))</f>
        <v>Fogliardi</v>
      </c>
      <c r="F32" s="4" t="str">
        <f>IF(VLOOKUP($B32,'Elenco CdS'!$1:$1048576,5,FALSE)="","",VLOOKUP($B32,'Elenco CdS'!$1:$1048576,5,FALSE))</f>
        <v>Giovanni Battista</v>
      </c>
      <c r="G32" s="65" t="str">
        <f>IF(VLOOKUP($B32,'Elenco CdS'!$1:$1048576,13,FALSE)="","",VLOOKUP($B32,'Elenco CdS'!$1:$1048576,13,FALSE))</f>
        <v>03.05.1836</v>
      </c>
      <c r="H32" s="65" t="str">
        <f>IF(VLOOKUP($B32,'Elenco CdS'!$1:$1048576,14,FALSE)="","",VLOOKUP($B32,'Elenco CdS'!$1:$1048576,14,FALSE))</f>
        <v>09.05.1836</v>
      </c>
      <c r="I32" s="65" t="str">
        <f>IF(VLOOKUP($B32,'Elenco CdS'!$1:$1048576,15,FALSE)="","",VLOOKUP($B32,'Elenco CdS'!$1:$1048576,15,FALSE))</f>
        <v>11.05.1848</v>
      </c>
      <c r="J32" s="3">
        <f>IF($C32="-","",COUNTIF('Elenco CdS'!C:C,C32))</f>
        <v>2</v>
      </c>
      <c r="K32" s="12">
        <f>IF($C32="-","",SUMIF('Elenco CdS'!C:C,C32,'Elenco CdS'!R:R))</f>
        <v>5760</v>
      </c>
      <c r="L32" s="13">
        <f t="shared" si="0"/>
        <v>15.770020533880903</v>
      </c>
      <c r="M32" s="16">
        <f t="shared" ca="1" si="1"/>
        <v>17</v>
      </c>
    </row>
    <row r="33" spans="1:13" ht="12.75" customHeight="1" x14ac:dyDescent="0.2">
      <c r="A33" s="29">
        <v>17.2</v>
      </c>
      <c r="B33" s="21">
        <v>78</v>
      </c>
      <c r="C33" s="21" t="str">
        <f>IF(VLOOKUP($B33,'Elenco CdS'!$1:$1048576,2,FALSE)="","",VLOOKUP($B33,'Elenco CdS'!$1:$1048576,2,FALSE))</f>
        <v>-</v>
      </c>
      <c r="D33" s="21">
        <f>IF(VLOOKUP($B33,'Elenco CdS'!$1:$1048576,3,FALSE)="","",VLOOKUP($B33,'Elenco CdS'!$1:$1048576,3,FALSE))</f>
        <v>36</v>
      </c>
      <c r="E33" s="18" t="str">
        <f>IF(VLOOKUP($B33,'Elenco CdS'!$1:$1048576,4,FALSE)="","",VLOOKUP($B33,'Elenco CdS'!$1:$1048576,4,FALSE))</f>
        <v>Fogliardi</v>
      </c>
      <c r="F33" s="4" t="str">
        <f>IF(VLOOKUP($B33,'Elenco CdS'!$1:$1048576,5,FALSE)="","",VLOOKUP($B33,'Elenco CdS'!$1:$1048576,5,FALSE))</f>
        <v>Giovanni Battista</v>
      </c>
      <c r="G33" s="65" t="str">
        <f>IF(VLOOKUP($B33,'Elenco CdS'!$1:$1048576,13,FALSE)="","",VLOOKUP($B33,'Elenco CdS'!$1:$1048576,13,FALSE))</f>
        <v>16.06.1851</v>
      </c>
      <c r="H33" s="65" t="str">
        <f>IF(VLOOKUP($B33,'Elenco CdS'!$1:$1048576,14,FALSE)="","",VLOOKUP($B33,'Elenco CdS'!$1:$1048576,14,FALSE))</f>
        <v>17.06.1851</v>
      </c>
      <c r="I33" s="65" t="str">
        <f>IF(VLOOKUP($B33,'Elenco CdS'!$1:$1048576,15,FALSE)="","",VLOOKUP($B33,'Elenco CdS'!$1:$1048576,15,FALSE))</f>
        <v>23.03.1855</v>
      </c>
      <c r="J33" s="3" t="str">
        <f>IF($C33="-","",COUNTIF('Elenco CdS'!C:C,C33))</f>
        <v/>
      </c>
      <c r="K33" s="12" t="str">
        <f>IF($C33="-","",SUMIF('Elenco CdS'!C:C,C33,'Elenco CdS'!R:R))</f>
        <v/>
      </c>
      <c r="L33" s="13" t="str">
        <f t="shared" si="0"/>
        <v/>
      </c>
      <c r="M33" s="16" t="str">
        <f t="shared" si="1"/>
        <v/>
      </c>
    </row>
    <row r="34" spans="1:13" ht="12.75" customHeight="1" x14ac:dyDescent="0.2">
      <c r="A34" s="29">
        <v>18</v>
      </c>
      <c r="B34" s="21">
        <v>35</v>
      </c>
      <c r="C34" s="21">
        <f>IF(VLOOKUP($B34,'Elenco CdS'!$1:$1048576,2,FALSE)="","",VLOOKUP($B34,'Elenco CdS'!$1:$1048576,2,FALSE))</f>
        <v>28</v>
      </c>
      <c r="D34" s="21">
        <f>IF(VLOOKUP($B34,'Elenco CdS'!$1:$1048576,3,FALSE)="","",VLOOKUP($B34,'Elenco CdS'!$1:$1048576,3,FALSE))</f>
        <v>28</v>
      </c>
      <c r="E34" s="18" t="str">
        <f>IF(VLOOKUP($B34,'Elenco CdS'!$1:$1048576,4,FALSE)="","",VLOOKUP($B34,'Elenco CdS'!$1:$1048576,4,FALSE))</f>
        <v>Mariotti</v>
      </c>
      <c r="F34" s="4" t="str">
        <f>IF(VLOOKUP($B34,'Elenco CdS'!$1:$1048576,5,FALSE)="","",VLOOKUP($B34,'Elenco CdS'!$1:$1048576,5,FALSE))</f>
        <v>Giovanni</v>
      </c>
      <c r="G34" s="65" t="str">
        <f>IF(VLOOKUP($B34,'Elenco CdS'!$1:$1048576,13,FALSE)="","",VLOOKUP($B34,'Elenco CdS'!$1:$1048576,13,FALSE))</f>
        <v>12.01.1827</v>
      </c>
      <c r="H34" s="65" t="str">
        <f>IF(VLOOKUP($B34,'Elenco CdS'!$1:$1048576,14,FALSE)="","",VLOOKUP($B34,'Elenco CdS'!$1:$1048576,14,FALSE))</f>
        <v>12.01.1827</v>
      </c>
      <c r="I34" s="65" t="str">
        <f>IF(VLOOKUP($B34,'Elenco CdS'!$1:$1048576,15,FALSE)="","",VLOOKUP($B34,'Elenco CdS'!$1:$1048576,15,FALSE))</f>
        <v>30.10.1830</v>
      </c>
      <c r="J34" s="3">
        <f>IF($C34="-","",COUNTIF('Elenco CdS'!C:C,C34))</f>
        <v>3</v>
      </c>
      <c r="K34" s="12">
        <f>IF($C34="-","",SUMIF('Elenco CdS'!C:C,C34,'Elenco CdS'!R:R))</f>
        <v>5745</v>
      </c>
      <c r="L34" s="13">
        <f t="shared" si="0"/>
        <v>15.728952772073923</v>
      </c>
      <c r="M34" s="16">
        <f t="shared" ca="1" si="1"/>
        <v>18</v>
      </c>
    </row>
    <row r="35" spans="1:13" ht="12.75" customHeight="1" x14ac:dyDescent="0.2">
      <c r="A35" s="29">
        <v>18.2</v>
      </c>
      <c r="B35" s="21">
        <v>43</v>
      </c>
      <c r="C35" s="21" t="str">
        <f>IF(VLOOKUP($B35,'Elenco CdS'!$1:$1048576,2,FALSE)="","",VLOOKUP($B35,'Elenco CdS'!$1:$1048576,2,FALSE))</f>
        <v>-</v>
      </c>
      <c r="D35" s="21">
        <f>IF(VLOOKUP($B35,'Elenco CdS'!$1:$1048576,3,FALSE)="","",VLOOKUP($B35,'Elenco CdS'!$1:$1048576,3,FALSE))</f>
        <v>28</v>
      </c>
      <c r="E35" s="18" t="str">
        <f>IF(VLOOKUP($B35,'Elenco CdS'!$1:$1048576,4,FALSE)="","",VLOOKUP($B35,'Elenco CdS'!$1:$1048576,4,FALSE))</f>
        <v>Mariotti</v>
      </c>
      <c r="F35" s="4" t="str">
        <f>IF(VLOOKUP($B35,'Elenco CdS'!$1:$1048576,5,FALSE)="","",VLOOKUP($B35,'Elenco CdS'!$1:$1048576,5,FALSE))</f>
        <v>Giovanni</v>
      </c>
      <c r="G35" s="65" t="str">
        <f>IF(VLOOKUP($B35,'Elenco CdS'!$1:$1048576,13,FALSE)="","",VLOOKUP($B35,'Elenco CdS'!$1:$1048576,13,FALSE))</f>
        <v>08.05.1835</v>
      </c>
      <c r="H35" s="65" t="str">
        <f>IF(VLOOKUP($B35,'Elenco CdS'!$1:$1048576,14,FALSE)="","",VLOOKUP($B35,'Elenco CdS'!$1:$1048576,14,FALSE))</f>
        <v>11.05.1835</v>
      </c>
      <c r="I35" s="65" t="str">
        <f>IF(VLOOKUP($B35,'Elenco CdS'!$1:$1048576,15,FALSE)="","",VLOOKUP($B35,'Elenco CdS'!$1:$1048576,15,FALSE))</f>
        <v>25.05.1839</v>
      </c>
      <c r="J35" s="3" t="str">
        <f>IF($C35="-","",COUNTIF('Elenco CdS'!C:C,C35))</f>
        <v/>
      </c>
      <c r="K35" s="12" t="str">
        <f>IF($C35="-","",SUMIF('Elenco CdS'!C:C,C35,'Elenco CdS'!R:R))</f>
        <v/>
      </c>
      <c r="L35" s="13" t="str">
        <f t="shared" si="0"/>
        <v/>
      </c>
      <c r="M35" s="16" t="str">
        <f t="shared" si="1"/>
        <v/>
      </c>
    </row>
    <row r="36" spans="1:13" ht="12.75" customHeight="1" x14ac:dyDescent="0.2">
      <c r="A36" s="29">
        <v>18.3</v>
      </c>
      <c r="B36" s="21">
        <v>63</v>
      </c>
      <c r="C36" s="21" t="str">
        <f>IF(VLOOKUP($B36,'Elenco CdS'!$1:$1048576,2,FALSE)="","",VLOOKUP($B36,'Elenco CdS'!$1:$1048576,2,FALSE))</f>
        <v>-</v>
      </c>
      <c r="D36" s="21">
        <f>IF(VLOOKUP($B36,'Elenco CdS'!$1:$1048576,3,FALSE)="","",VLOOKUP($B36,'Elenco CdS'!$1:$1048576,3,FALSE))</f>
        <v>28</v>
      </c>
      <c r="E36" s="18" t="str">
        <f>IF(VLOOKUP($B36,'Elenco CdS'!$1:$1048576,4,FALSE)="","",VLOOKUP($B36,'Elenco CdS'!$1:$1048576,4,FALSE))</f>
        <v>Mariotti</v>
      </c>
      <c r="F36" s="4" t="str">
        <f>IF(VLOOKUP($B36,'Elenco CdS'!$1:$1048576,5,FALSE)="","",VLOOKUP($B36,'Elenco CdS'!$1:$1048576,5,FALSE))</f>
        <v>Giovanni</v>
      </c>
      <c r="G36" s="65" t="str">
        <f>IF(VLOOKUP($B36,'Elenco CdS'!$1:$1048576,13,FALSE)="","",VLOOKUP($B36,'Elenco CdS'!$1:$1048576,13,FALSE))</f>
        <v>16.06.1842</v>
      </c>
      <c r="H36" s="65" t="str">
        <f>IF(VLOOKUP($B36,'Elenco CdS'!$1:$1048576,14,FALSE)="","",VLOOKUP($B36,'Elenco CdS'!$1:$1048576,14,FALSE))</f>
        <v>21.06.1842</v>
      </c>
      <c r="I36" s="65" t="str">
        <f>IF(VLOOKUP($B36,'Elenco CdS'!$1:$1048576,15,FALSE)="","",VLOOKUP($B36,'Elenco CdS'!$1:$1048576,15,FALSE))</f>
        <v>13.05.1850</v>
      </c>
      <c r="J36" s="3" t="str">
        <f>IF($C36="-","",COUNTIF('Elenco CdS'!C:C,C36))</f>
        <v/>
      </c>
      <c r="K36" s="12" t="str">
        <f>IF($C36="-","",SUMIF('Elenco CdS'!C:C,C36,'Elenco CdS'!R:R))</f>
        <v/>
      </c>
      <c r="L36" s="13" t="str">
        <f t="shared" si="0"/>
        <v/>
      </c>
      <c r="M36" s="16" t="str">
        <f t="shared" si="1"/>
        <v/>
      </c>
    </row>
    <row r="37" spans="1:13" ht="12.75" customHeight="1" x14ac:dyDescent="0.2">
      <c r="A37" s="29">
        <v>19</v>
      </c>
      <c r="B37" s="21">
        <v>28</v>
      </c>
      <c r="C37" s="21">
        <f>IF(VLOOKUP($B37,'Elenco CdS'!$1:$1048576,2,FALSE)="","",VLOOKUP($B37,'Elenco CdS'!$1:$1048576,2,FALSE))</f>
        <v>23</v>
      </c>
      <c r="D37" s="21">
        <f>IF(VLOOKUP($B37,'Elenco CdS'!$1:$1048576,3,FALSE)="","",VLOOKUP($B37,'Elenco CdS'!$1:$1048576,3,FALSE))</f>
        <v>23</v>
      </c>
      <c r="E37" s="18" t="str">
        <f>IF(VLOOKUP($B37,'Elenco CdS'!$1:$1048576,4,FALSE)="","",VLOOKUP($B37,'Elenco CdS'!$1:$1048576,4,FALSE))</f>
        <v>Meschini</v>
      </c>
      <c r="F37" s="4" t="str">
        <f>IF(VLOOKUP($B37,'Elenco CdS'!$1:$1048576,5,FALSE)="","",VLOOKUP($B37,'Elenco CdS'!$1:$1048576,5,FALSE))</f>
        <v>Francesco</v>
      </c>
      <c r="G37" s="65" t="str">
        <f>IF(VLOOKUP($B37,'Elenco CdS'!$1:$1048576,13,FALSE)="","",VLOOKUP($B37,'Elenco CdS'!$1:$1048576,13,FALSE))</f>
        <v>02.03.1815</v>
      </c>
      <c r="H37" s="65" t="str">
        <f>IF(VLOOKUP($B37,'Elenco CdS'!$1:$1048576,14,FALSE)="","",VLOOKUP($B37,'Elenco CdS'!$1:$1048576,14,FALSE))</f>
        <v>03.03.1815</v>
      </c>
      <c r="I37" s="65" t="str">
        <f>IF(VLOOKUP($B37,'Elenco CdS'!$1:$1048576,15,FALSE)="","",VLOOKUP($B37,'Elenco CdS'!$1:$1048576,15,FALSE))</f>
        <v>30.10.1830</v>
      </c>
      <c r="J37" s="3">
        <f>IF($C37="-","",COUNTIF('Elenco CdS'!C:C,C37))</f>
        <v>1</v>
      </c>
      <c r="K37" s="12">
        <f>IF($C37="-","",SUMIF('Elenco CdS'!C:C,C37,'Elenco CdS'!R:R))</f>
        <v>5720</v>
      </c>
      <c r="L37" s="13">
        <f t="shared" si="0"/>
        <v>15.66050650239562</v>
      </c>
      <c r="M37" s="16">
        <f t="shared" ca="1" si="1"/>
        <v>19</v>
      </c>
    </row>
    <row r="38" spans="1:13" ht="12.75" customHeight="1" x14ac:dyDescent="0.2">
      <c r="A38" s="29">
        <v>20</v>
      </c>
      <c r="B38" s="21">
        <v>114</v>
      </c>
      <c r="C38" s="21">
        <f>IF(VLOOKUP($B38,'Elenco CdS'!$1:$1048576,2,FALSE)="","",VLOOKUP($B38,'Elenco CdS'!$1:$1048576,2,FALSE))</f>
        <v>92</v>
      </c>
      <c r="D38" s="21">
        <f>IF(VLOOKUP($B38,'Elenco CdS'!$1:$1048576,3,FALSE)="","",VLOOKUP($B38,'Elenco CdS'!$1:$1048576,3,FALSE))</f>
        <v>92</v>
      </c>
      <c r="E38" s="18" t="str">
        <f>IF(VLOOKUP($B38,'Elenco CdS'!$1:$1048576,4,FALSE)="","",VLOOKUP($B38,'Elenco CdS'!$1:$1048576,4,FALSE))</f>
        <v>Pedrazzini</v>
      </c>
      <c r="F38" s="4" t="str">
        <f>IF(VLOOKUP($B38,'Elenco CdS'!$1:$1048576,5,FALSE)="","",VLOOKUP($B38,'Elenco CdS'!$1:$1048576,5,FALSE))</f>
        <v>Martino</v>
      </c>
      <c r="G38" s="65" t="str">
        <f>IF(VLOOKUP($B38,'Elenco CdS'!$1:$1048576,13,FALSE)="","",VLOOKUP($B38,'Elenco CdS'!$1:$1048576,13,FALSE))</f>
        <v>21.05.1875</v>
      </c>
      <c r="H38" s="65" t="str">
        <f>IF(VLOOKUP($B38,'Elenco CdS'!$1:$1048576,14,FALSE)="","",VLOOKUP($B38,'Elenco CdS'!$1:$1048576,14,FALSE))</f>
        <v>27.05.1875</v>
      </c>
      <c r="I38" s="65" t="str">
        <f>IF(VLOOKUP($B38,'Elenco CdS'!$1:$1048576,15,FALSE)="","",VLOOKUP($B38,'Elenco CdS'!$1:$1048576,15,FALSE))</f>
        <v>26.04.1890</v>
      </c>
      <c r="J38" s="3">
        <f>IF($C38="-","",COUNTIF('Elenco CdS'!C:C,C38))</f>
        <v>1</v>
      </c>
      <c r="K38" s="12">
        <f>IF($C38="-","",SUMIF('Elenco CdS'!C:C,C38,'Elenco CdS'!R:R))</f>
        <v>5448</v>
      </c>
      <c r="L38" s="13">
        <f t="shared" si="0"/>
        <v>14.915811088295689</v>
      </c>
      <c r="M38" s="16">
        <f t="shared" ca="1" si="1"/>
        <v>20</v>
      </c>
    </row>
    <row r="39" spans="1:13" ht="12.75" customHeight="1" x14ac:dyDescent="0.2">
      <c r="A39" s="29">
        <v>21</v>
      </c>
      <c r="B39" s="21">
        <v>169</v>
      </c>
      <c r="C39" s="21">
        <f>IF(VLOOKUP($B39,'Elenco CdS'!$1:$1048576,2,FALSE)="","",VLOOKUP($B39,'Elenco CdS'!$1:$1048576,2,FALSE))</f>
        <v>142</v>
      </c>
      <c r="D39" s="21">
        <f>IF(VLOOKUP($B39,'Elenco CdS'!$1:$1048576,3,FALSE)="","",VLOOKUP($B39,'Elenco CdS'!$1:$1048576,3,FALSE))</f>
        <v>142</v>
      </c>
      <c r="E39" s="18" t="str">
        <f>IF(VLOOKUP($B39,'Elenco CdS'!$1:$1048576,4,FALSE)="","",VLOOKUP($B39,'Elenco CdS'!$1:$1048576,4,FALSE))</f>
        <v>Lepori</v>
      </c>
      <c r="F39" s="4" t="str">
        <f>IF(VLOOKUP($B39,'Elenco CdS'!$1:$1048576,5,FALSE)="","",VLOOKUP($B39,'Elenco CdS'!$1:$1048576,5,FALSE))</f>
        <v>Giuseppe</v>
      </c>
      <c r="G39" s="65" t="str">
        <f>IF(VLOOKUP($B39,'Elenco CdS'!$1:$1048576,13,FALSE)="","",VLOOKUP($B39,'Elenco CdS'!$1:$1048576,13,FALSE))</f>
        <v/>
      </c>
      <c r="H39" s="65">
        <f>IF(VLOOKUP($B39,'Elenco CdS'!$1:$1048576,14,FALSE)="","",VLOOKUP($B39,'Elenco CdS'!$1:$1048576,14,FALSE))</f>
        <v>14670</v>
      </c>
      <c r="I39" s="65">
        <f>IF(VLOOKUP($B39,'Elenco CdS'!$1:$1048576,15,FALSE)="","",VLOOKUP($B39,'Elenco CdS'!$1:$1048576,15,FALSE))</f>
        <v>20103</v>
      </c>
      <c r="J39" s="3">
        <f>IF($C39="-","",COUNTIF('Elenco CdS'!C:C,C39))</f>
        <v>1</v>
      </c>
      <c r="K39" s="12">
        <f>IF($C39="-","",SUMIF('Elenco CdS'!C:C,C39,'Elenco CdS'!R:R))</f>
        <v>5433</v>
      </c>
      <c r="L39" s="13">
        <f t="shared" si="0"/>
        <v>14.874743326488707</v>
      </c>
      <c r="M39" s="16">
        <f t="shared" ca="1" si="1"/>
        <v>21</v>
      </c>
    </row>
    <row r="40" spans="1:13" ht="12.75" customHeight="1" x14ac:dyDescent="0.2">
      <c r="A40" s="29">
        <v>22</v>
      </c>
      <c r="B40" s="21">
        <v>184</v>
      </c>
      <c r="C40" s="21">
        <f>IF(VLOOKUP($B40,'Elenco CdS'!$1:$1048576,2,FALSE)="","",VLOOKUP($B40,'Elenco CdS'!$1:$1048576,2,FALSE))</f>
        <v>157</v>
      </c>
      <c r="D40" s="21">
        <f>IF(VLOOKUP($B40,'Elenco CdS'!$1:$1048576,3,FALSE)="","",VLOOKUP($B40,'Elenco CdS'!$1:$1048576,3,FALSE))</f>
        <v>157</v>
      </c>
      <c r="E40" s="18" t="str">
        <f>IF(VLOOKUP($B40,'Elenco CdS'!$1:$1048576,4,FALSE)="","",VLOOKUP($B40,'Elenco CdS'!$1:$1048576,4,FALSE))</f>
        <v>Righetti</v>
      </c>
      <c r="F40" s="4" t="str">
        <f>IF(VLOOKUP($B40,'Elenco CdS'!$1:$1048576,5,FALSE)="","",VLOOKUP($B40,'Elenco CdS'!$1:$1048576,5,FALSE))</f>
        <v>Argante</v>
      </c>
      <c r="G40" s="65" t="str">
        <f>IF(VLOOKUP($B40,'Elenco CdS'!$1:$1048576,13,FALSE)="","",VLOOKUP($B40,'Elenco CdS'!$1:$1048576,13,FALSE))</f>
        <v/>
      </c>
      <c r="H40" s="65">
        <f>IF(VLOOKUP($B40,'Elenco CdS'!$1:$1048576,14,FALSE)="","",VLOOKUP($B40,'Elenco CdS'!$1:$1048576,14,FALSE))</f>
        <v>23652</v>
      </c>
      <c r="I40" s="65">
        <f>IF(VLOOKUP($B40,'Elenco CdS'!$1:$1048576,15,FALSE)="","",VLOOKUP($B40,'Elenco CdS'!$1:$1048576,15,FALSE))</f>
        <v>28955</v>
      </c>
      <c r="J40" s="3">
        <f>IF($C40="-","",COUNTIF('Elenco CdS'!C:C,C40))</f>
        <v>1</v>
      </c>
      <c r="K40" s="12">
        <f>IF($C40="-","",SUMIF('Elenco CdS'!C:C,C40,'Elenco CdS'!R:R))</f>
        <v>5303</v>
      </c>
      <c r="L40" s="13">
        <f t="shared" si="0"/>
        <v>14.518822724161533</v>
      </c>
      <c r="M40" s="16">
        <f t="shared" ca="1" si="1"/>
        <v>22</v>
      </c>
    </row>
    <row r="41" spans="1:13" ht="12.75" customHeight="1" x14ac:dyDescent="0.2">
      <c r="A41" s="29">
        <v>23</v>
      </c>
      <c r="B41" s="21">
        <v>133</v>
      </c>
      <c r="C41" s="21">
        <f>IF(VLOOKUP($B41,'Elenco CdS'!$1:$1048576,2,FALSE)="","",VLOOKUP($B41,'Elenco CdS'!$1:$1048576,2,FALSE))</f>
        <v>109</v>
      </c>
      <c r="D41" s="21">
        <f>IF(VLOOKUP($B41,'Elenco CdS'!$1:$1048576,3,FALSE)="","",VLOOKUP($B41,'Elenco CdS'!$1:$1048576,3,FALSE))</f>
        <v>109</v>
      </c>
      <c r="E41" s="18" t="str">
        <f>IF(VLOOKUP($B41,'Elenco CdS'!$1:$1048576,4,FALSE)="","",VLOOKUP($B41,'Elenco CdS'!$1:$1048576,4,FALSE))</f>
        <v>Colombi</v>
      </c>
      <c r="F41" s="4" t="str">
        <f>IF(VLOOKUP($B41,'Elenco CdS'!$1:$1048576,5,FALSE)="","",VLOOKUP($B41,'Elenco CdS'!$1:$1048576,5,FALSE))</f>
        <v>Luigi</v>
      </c>
      <c r="G41" s="65" t="str">
        <f>IF(VLOOKUP($B41,'Elenco CdS'!$1:$1048576,13,FALSE)="","",VLOOKUP($B41,'Elenco CdS'!$1:$1048576,13,FALSE))</f>
        <v>05.12.1890</v>
      </c>
      <c r="H41" s="65" t="str">
        <f>IF(VLOOKUP($B41,'Elenco CdS'!$1:$1048576,14,FALSE)="","",VLOOKUP($B41,'Elenco CdS'!$1:$1048576,14,FALSE))</f>
        <v>06.12.1890</v>
      </c>
      <c r="I41" s="65">
        <f>IF(VLOOKUP($B41,'Elenco CdS'!$1:$1048576,15,FALSE)="","",VLOOKUP($B41,'Elenco CdS'!$1:$1048576,15,FALSE))</f>
        <v>1885</v>
      </c>
      <c r="J41" s="3">
        <f>IF($C41="-","",COUNTIF('Elenco CdS'!C:C,C41))</f>
        <v>1</v>
      </c>
      <c r="K41" s="12">
        <f>IF($C41="-","",SUMIF('Elenco CdS'!C:C,C41,'Elenco CdS'!R:R))</f>
        <v>5196</v>
      </c>
      <c r="L41" s="13">
        <f t="shared" si="0"/>
        <v>14.225872689938399</v>
      </c>
      <c r="M41" s="16">
        <f t="shared" ca="1" si="1"/>
        <v>23</v>
      </c>
    </row>
    <row r="42" spans="1:13" ht="12.75" customHeight="1" x14ac:dyDescent="0.2">
      <c r="A42" s="29">
        <v>24</v>
      </c>
      <c r="B42" s="21">
        <v>196</v>
      </c>
      <c r="C42" s="21">
        <f>IF(VLOOKUP($B42,'Elenco CdS'!$1:$1048576,2,FALSE)="","",VLOOKUP($B42,'Elenco CdS'!$1:$1048576,2,FALSE))</f>
        <v>169</v>
      </c>
      <c r="D42" s="21">
        <f>IF(VLOOKUP($B42,'Elenco CdS'!$1:$1048576,3,FALSE)="","",VLOOKUP($B42,'Elenco CdS'!$1:$1048576,3,FALSE))</f>
        <v>169</v>
      </c>
      <c r="E42" s="18" t="str">
        <f>IF(VLOOKUP($B42,'Elenco CdS'!$1:$1048576,4,FALSE)="","",VLOOKUP($B42,'Elenco CdS'!$1:$1048576,4,FALSE))</f>
        <v>Buffi</v>
      </c>
      <c r="F42" s="4" t="str">
        <f>IF(VLOOKUP($B42,'Elenco CdS'!$1:$1048576,5,FALSE)="","",VLOOKUP($B42,'Elenco CdS'!$1:$1048576,5,FALSE))</f>
        <v>Giuseppe</v>
      </c>
      <c r="G42" s="65" t="str">
        <f>IF(VLOOKUP($B42,'Elenco CdS'!$1:$1048576,13,FALSE)="","",VLOOKUP($B42,'Elenco CdS'!$1:$1048576,13,FALSE))</f>
        <v/>
      </c>
      <c r="H42" s="65">
        <f>IF(VLOOKUP($B42,'Elenco CdS'!$1:$1048576,14,FALSE)="","",VLOOKUP($B42,'Elenco CdS'!$1:$1048576,14,FALSE))</f>
        <v>31534</v>
      </c>
      <c r="I42" s="65">
        <f>IF(VLOOKUP($B42,'Elenco CdS'!$1:$1048576,15,FALSE)="","",VLOOKUP($B42,'Elenco CdS'!$1:$1048576,15,FALSE))</f>
        <v>36727</v>
      </c>
      <c r="J42" s="3">
        <f>IF($C42="-","",COUNTIF('Elenco CdS'!C:C,C42))</f>
        <v>1</v>
      </c>
      <c r="K42" s="12">
        <f>IF($C42="-","",SUMIF('Elenco CdS'!C:C,C42,'Elenco CdS'!R:R))</f>
        <v>5193</v>
      </c>
      <c r="L42" s="13">
        <f t="shared" si="0"/>
        <v>14.217659137577002</v>
      </c>
      <c r="M42" s="16">
        <f t="shared" ca="1" si="1"/>
        <v>24</v>
      </c>
    </row>
    <row r="43" spans="1:13" ht="12.75" customHeight="1" x14ac:dyDescent="0.2">
      <c r="A43" s="29">
        <v>25</v>
      </c>
      <c r="B43" s="21">
        <v>159</v>
      </c>
      <c r="C43" s="21">
        <f>IF(VLOOKUP($B43,'Elenco CdS'!$1:$1048576,2,FALSE)="","",VLOOKUP($B43,'Elenco CdS'!$1:$1048576,2,FALSE))</f>
        <v>132</v>
      </c>
      <c r="D43" s="21">
        <f>IF(VLOOKUP($B43,'Elenco CdS'!$1:$1048576,3,FALSE)="","",VLOOKUP($B43,'Elenco CdS'!$1:$1048576,3,FALSE))</f>
        <v>132</v>
      </c>
      <c r="E43" s="18" t="str">
        <f>IF(VLOOKUP($B43,'Elenco CdS'!$1:$1048576,4,FALSE)="","",VLOOKUP($B43,'Elenco CdS'!$1:$1048576,4,FALSE))</f>
        <v>Mazza</v>
      </c>
      <c r="F43" s="4" t="str">
        <f>IF(VLOOKUP($B43,'Elenco CdS'!$1:$1048576,5,FALSE)="","",VLOOKUP($B43,'Elenco CdS'!$1:$1048576,5,FALSE))</f>
        <v>Cesare</v>
      </c>
      <c r="G43" s="65">
        <f>IF(VLOOKUP($B43,'Elenco CdS'!$1:$1048576,13,FALSE)="","",VLOOKUP($B43,'Elenco CdS'!$1:$1048576,13,FALSE))</f>
        <v>7701</v>
      </c>
      <c r="H43" s="65">
        <f>IF(VLOOKUP($B43,'Elenco CdS'!$1:$1048576,14,FALSE)="","",VLOOKUP($B43,'Elenco CdS'!$1:$1048576,14,FALSE))</f>
        <v>7709</v>
      </c>
      <c r="I43" s="65">
        <f>IF(VLOOKUP($B43,'Elenco CdS'!$1:$1048576,15,FALSE)="","",VLOOKUP($B43,'Elenco CdS'!$1:$1048576,15,FALSE))</f>
        <v>12833</v>
      </c>
      <c r="J43" s="3">
        <f>IF($C43="-","",COUNTIF('Elenco CdS'!C:C,C43))</f>
        <v>1</v>
      </c>
      <c r="K43" s="12">
        <f>IF($C43="-","",SUMIF('Elenco CdS'!C:C,C43,'Elenco CdS'!R:R))</f>
        <v>5124</v>
      </c>
      <c r="L43" s="13">
        <f t="shared" si="0"/>
        <v>14.028747433264886</v>
      </c>
      <c r="M43" s="16">
        <f t="shared" ca="1" si="1"/>
        <v>25</v>
      </c>
    </row>
    <row r="44" spans="1:13" ht="12.75" customHeight="1" x14ac:dyDescent="0.2">
      <c r="A44" s="29">
        <v>26</v>
      </c>
      <c r="B44" s="21">
        <v>33</v>
      </c>
      <c r="C44" s="21">
        <f>IF(VLOOKUP($B44,'Elenco CdS'!$1:$1048576,2,FALSE)="","",VLOOKUP($B44,'Elenco CdS'!$1:$1048576,2,FALSE))</f>
        <v>26</v>
      </c>
      <c r="D44" s="21">
        <f>IF(VLOOKUP($B44,'Elenco CdS'!$1:$1048576,3,FALSE)="","",VLOOKUP($B44,'Elenco CdS'!$1:$1048576,3,FALSE))</f>
        <v>26</v>
      </c>
      <c r="E44" s="18" t="str">
        <f>IF(VLOOKUP($B44,'Elenco CdS'!$1:$1048576,4,FALSE)="","",VLOOKUP($B44,'Elenco CdS'!$1:$1048576,4,FALSE))</f>
        <v>Pioda</v>
      </c>
      <c r="F44" s="4" t="str">
        <f>IF(VLOOKUP($B44,'Elenco CdS'!$1:$1048576,5,FALSE)="","",VLOOKUP($B44,'Elenco CdS'!$1:$1048576,5,FALSE))</f>
        <v>Giovanni Battista [Sr.]</v>
      </c>
      <c r="G44" s="65" t="str">
        <f>IF(VLOOKUP($B44,'Elenco CdS'!$1:$1048576,13,FALSE)="","",VLOOKUP($B44,'Elenco CdS'!$1:$1048576,13,FALSE))</f>
        <v>27.05.1824</v>
      </c>
      <c r="H44" s="65" t="str">
        <f>IF(VLOOKUP($B44,'Elenco CdS'!$1:$1048576,14,FALSE)="","",VLOOKUP($B44,'Elenco CdS'!$1:$1048576,14,FALSE))</f>
        <v>27.05.1824</v>
      </c>
      <c r="I44" s="65" t="str">
        <f>IF(VLOOKUP($B44,'Elenco CdS'!$1:$1048576,15,FALSE)="","",VLOOKUP($B44,'Elenco CdS'!$1:$1048576,15,FALSE))</f>
        <v>10.05.1838</v>
      </c>
      <c r="J44" s="3">
        <f>IF($C44="-","",COUNTIF('Elenco CdS'!C:C,C44))</f>
        <v>1</v>
      </c>
      <c r="K44" s="12">
        <f>IF($C44="-","",SUMIF('Elenco CdS'!C:C,C44,'Elenco CdS'!R:R))</f>
        <v>5096</v>
      </c>
      <c r="L44" s="13">
        <f t="shared" si="0"/>
        <v>13.952087611225188</v>
      </c>
      <c r="M44" s="16">
        <f t="shared" ca="1" si="1"/>
        <v>26</v>
      </c>
    </row>
    <row r="45" spans="1:13" ht="12.75" customHeight="1" x14ac:dyDescent="0.2">
      <c r="A45" s="29">
        <v>27</v>
      </c>
      <c r="B45" s="21">
        <v>65</v>
      </c>
      <c r="C45" s="21">
        <f>IF(VLOOKUP($B45,'Elenco CdS'!$1:$1048576,2,FALSE)="","",VLOOKUP($B45,'Elenco CdS'!$1:$1048576,2,FALSE))</f>
        <v>53</v>
      </c>
      <c r="D45" s="21">
        <f>IF(VLOOKUP($B45,'Elenco CdS'!$1:$1048576,3,FALSE)="","",VLOOKUP($B45,'Elenco CdS'!$1:$1048576,3,FALSE))</f>
        <v>53</v>
      </c>
      <c r="E45" s="18" t="str">
        <f>IF(VLOOKUP($B45,'Elenco CdS'!$1:$1048576,4,FALSE)="","",VLOOKUP($B45,'Elenco CdS'!$1:$1048576,4,FALSE))</f>
        <v>Lavizzari</v>
      </c>
      <c r="F45" s="4" t="str">
        <f>IF(VLOOKUP($B45,'Elenco CdS'!$1:$1048576,5,FALSE)="","",VLOOKUP($B45,'Elenco CdS'!$1:$1048576,5,FALSE))</f>
        <v>Luigi</v>
      </c>
      <c r="G45" s="65" t="str">
        <f>IF(VLOOKUP($B45,'Elenco CdS'!$1:$1048576,13,FALSE)="","",VLOOKUP($B45,'Elenco CdS'!$1:$1048576,13,FALSE))</f>
        <v>06.05.1845</v>
      </c>
      <c r="H45" s="65" t="str">
        <f>IF(VLOOKUP($B45,'Elenco CdS'!$1:$1048576,14,FALSE)="","",VLOOKUP($B45,'Elenco CdS'!$1:$1048576,14,FALSE))</f>
        <v>09.05.1845</v>
      </c>
      <c r="I45" s="65" t="str">
        <f>IF(VLOOKUP($B45,'Elenco CdS'!$1:$1048576,15,FALSE)="","",VLOOKUP($B45,'Elenco CdS'!$1:$1048576,15,FALSE))</f>
        <v>24.05.1849</v>
      </c>
      <c r="J45" s="3">
        <f>IF($C45="-","",COUNTIF('Elenco CdS'!C:C,C45))</f>
        <v>3</v>
      </c>
      <c r="K45" s="12">
        <f>IF($C45="-","",SUMIF('Elenco CdS'!C:C,C45,'Elenco CdS'!R:R))</f>
        <v>5009</v>
      </c>
      <c r="L45" s="13">
        <f t="shared" si="0"/>
        <v>13.713894592744696</v>
      </c>
      <c r="M45" s="16">
        <f t="shared" ca="1" si="1"/>
        <v>27</v>
      </c>
    </row>
    <row r="46" spans="1:13" ht="12.75" customHeight="1" x14ac:dyDescent="0.2">
      <c r="A46" s="29">
        <v>27.2</v>
      </c>
      <c r="B46" s="21">
        <v>79</v>
      </c>
      <c r="C46" s="21" t="str">
        <f>IF(VLOOKUP($B46,'Elenco CdS'!$1:$1048576,2,FALSE)="","",VLOOKUP($B46,'Elenco CdS'!$1:$1048576,2,FALSE))</f>
        <v>-</v>
      </c>
      <c r="D46" s="21">
        <f>IF(VLOOKUP($B46,'Elenco CdS'!$1:$1048576,3,FALSE)="","",VLOOKUP($B46,'Elenco CdS'!$1:$1048576,3,FALSE))</f>
        <v>53</v>
      </c>
      <c r="E46" s="18" t="str">
        <f>IF(VLOOKUP($B46,'Elenco CdS'!$1:$1048576,4,FALSE)="","",VLOOKUP($B46,'Elenco CdS'!$1:$1048576,4,FALSE))</f>
        <v>Lavizzari</v>
      </c>
      <c r="F46" s="4" t="str">
        <f>IF(VLOOKUP($B46,'Elenco CdS'!$1:$1048576,5,FALSE)="","",VLOOKUP($B46,'Elenco CdS'!$1:$1048576,5,FALSE))</f>
        <v>Luigi</v>
      </c>
      <c r="G46" s="65" t="str">
        <f>IF(VLOOKUP($B46,'Elenco CdS'!$1:$1048576,13,FALSE)="","",VLOOKUP($B46,'Elenco CdS'!$1:$1048576,13,FALSE))</f>
        <v>08.06.1852</v>
      </c>
      <c r="H46" s="65" t="str">
        <f>IF(VLOOKUP($B46,'Elenco CdS'!$1:$1048576,14,FALSE)="","",VLOOKUP($B46,'Elenco CdS'!$1:$1048576,14,FALSE))</f>
        <v>09.06.1852</v>
      </c>
      <c r="I46" s="65" t="str">
        <f>IF(VLOOKUP($B46,'Elenco CdS'!$1:$1048576,15,FALSE)="","",VLOOKUP($B46,'Elenco CdS'!$1:$1048576,15,FALSE))</f>
        <v>10.03.1854</v>
      </c>
      <c r="J46" s="3" t="str">
        <f>IF($C46="-","",COUNTIF('Elenco CdS'!C:C,C46))</f>
        <v/>
      </c>
      <c r="K46" s="12" t="str">
        <f>IF($C46="-","",SUMIF('Elenco CdS'!C:C,C46,'Elenco CdS'!R:R))</f>
        <v/>
      </c>
      <c r="L46" s="13" t="str">
        <f t="shared" si="0"/>
        <v/>
      </c>
      <c r="M46" s="16" t="str">
        <f t="shared" si="1"/>
        <v/>
      </c>
    </row>
    <row r="47" spans="1:13" ht="12.75" customHeight="1" x14ac:dyDescent="0.2">
      <c r="A47" s="29">
        <v>27.3</v>
      </c>
      <c r="B47" s="21">
        <v>94</v>
      </c>
      <c r="C47" s="21" t="str">
        <f>IF(VLOOKUP($B47,'Elenco CdS'!$1:$1048576,2,FALSE)="","",VLOOKUP($B47,'Elenco CdS'!$1:$1048576,2,FALSE))</f>
        <v>-</v>
      </c>
      <c r="D47" s="21">
        <f>IF(VLOOKUP($B47,'Elenco CdS'!$1:$1048576,3,FALSE)="","",VLOOKUP($B47,'Elenco CdS'!$1:$1048576,3,FALSE))</f>
        <v>53</v>
      </c>
      <c r="E47" s="18" t="str">
        <f>IF(VLOOKUP($B47,'Elenco CdS'!$1:$1048576,4,FALSE)="","",VLOOKUP($B47,'Elenco CdS'!$1:$1048576,4,FALSE))</f>
        <v>Lavizzari</v>
      </c>
      <c r="F47" s="4" t="str">
        <f>IF(VLOOKUP($B47,'Elenco CdS'!$1:$1048576,5,FALSE)="","",VLOOKUP($B47,'Elenco CdS'!$1:$1048576,5,FALSE))</f>
        <v>Luigi</v>
      </c>
      <c r="G47" s="65" t="str">
        <f>IF(VLOOKUP($B47,'Elenco CdS'!$1:$1048576,13,FALSE)="","",VLOOKUP($B47,'Elenco CdS'!$1:$1048576,13,FALSE))</f>
        <v>11.05.1858</v>
      </c>
      <c r="H47" s="65" t="str">
        <f>IF(VLOOKUP($B47,'Elenco CdS'!$1:$1048576,14,FALSE)="","",VLOOKUP($B47,'Elenco CdS'!$1:$1048576,14,FALSE))</f>
        <v>19.05.1858</v>
      </c>
      <c r="I47" s="65" t="str">
        <f>IF(VLOOKUP($B47,'Elenco CdS'!$1:$1048576,15,FALSE)="","",VLOOKUP($B47,'Elenco CdS'!$1:$1048576,15,FALSE))</f>
        <v>21.04.1866</v>
      </c>
      <c r="J47" s="3" t="str">
        <f>IF($C47="-","",COUNTIF('Elenco CdS'!C:C,C47))</f>
        <v/>
      </c>
      <c r="K47" s="12" t="str">
        <f>IF($C47="-","",SUMIF('Elenco CdS'!C:C,C47,'Elenco CdS'!R:R))</f>
        <v/>
      </c>
      <c r="L47" s="13" t="str">
        <f t="shared" si="0"/>
        <v/>
      </c>
      <c r="M47" s="16" t="str">
        <f t="shared" si="1"/>
        <v/>
      </c>
    </row>
    <row r="48" spans="1:13" ht="12.75" customHeight="1" x14ac:dyDescent="0.2">
      <c r="A48" s="29">
        <v>28</v>
      </c>
      <c r="B48" s="21">
        <v>171</v>
      </c>
      <c r="C48" s="21">
        <f>IF(VLOOKUP($B48,'Elenco CdS'!$1:$1048576,2,FALSE)="","",VLOOKUP($B48,'Elenco CdS'!$1:$1048576,2,FALSE))</f>
        <v>144</v>
      </c>
      <c r="D48" s="21">
        <f>IF(VLOOKUP($B48,'Elenco CdS'!$1:$1048576,3,FALSE)="","",VLOOKUP($B48,'Elenco CdS'!$1:$1048576,3,FALSE))</f>
        <v>144</v>
      </c>
      <c r="E48" s="18" t="str">
        <f>IF(VLOOKUP($B48,'Elenco CdS'!$1:$1048576,4,FALSE)="","",VLOOKUP($B48,'Elenco CdS'!$1:$1048576,4,FALSE))</f>
        <v>Celio</v>
      </c>
      <c r="F48" s="4" t="str">
        <f>IF(VLOOKUP($B48,'Elenco CdS'!$1:$1048576,5,FALSE)="","",VLOOKUP($B48,'Elenco CdS'!$1:$1048576,5,FALSE))</f>
        <v>Nello</v>
      </c>
      <c r="G48" s="65" t="str">
        <f>IF(VLOOKUP($B48,'Elenco CdS'!$1:$1048576,13,FALSE)="","",VLOOKUP($B48,'Elenco CdS'!$1:$1048576,13,FALSE))</f>
        <v/>
      </c>
      <c r="H48" s="65">
        <f>IF(VLOOKUP($B48,'Elenco CdS'!$1:$1048576,14,FALSE)="","",VLOOKUP($B48,'Elenco CdS'!$1:$1048576,14,FALSE))</f>
        <v>16839</v>
      </c>
      <c r="I48" s="65">
        <f>IF(VLOOKUP($B48,'Elenco CdS'!$1:$1048576,15,FALSE)="","",VLOOKUP($B48,'Elenco CdS'!$1:$1048576,15,FALSE))</f>
        <v>21597</v>
      </c>
      <c r="J48" s="3">
        <f>IF($C48="-","",COUNTIF('Elenco CdS'!C:C,C48))</f>
        <v>1</v>
      </c>
      <c r="K48" s="12">
        <f>IF($C48="-","",SUMIF('Elenco CdS'!C:C,C48,'Elenco CdS'!R:R))</f>
        <v>4758</v>
      </c>
      <c r="L48" s="13">
        <f t="shared" si="0"/>
        <v>13.026694045174539</v>
      </c>
      <c r="M48" s="16">
        <f t="shared" ca="1" si="1"/>
        <v>28</v>
      </c>
    </row>
    <row r="49" spans="1:13" ht="12.75" customHeight="1" x14ac:dyDescent="0.2">
      <c r="A49" s="29">
        <v>29</v>
      </c>
      <c r="B49" s="21">
        <v>183</v>
      </c>
      <c r="C49" s="21">
        <f>IF(VLOOKUP($B49,'Elenco CdS'!$1:$1048576,2,FALSE)="","",VLOOKUP($B49,'Elenco CdS'!$1:$1048576,2,FALSE))</f>
        <v>156</v>
      </c>
      <c r="D49" s="21">
        <f>IF(VLOOKUP($B49,'Elenco CdS'!$1:$1048576,3,FALSE)="","",VLOOKUP($B49,'Elenco CdS'!$1:$1048576,3,FALSE))</f>
        <v>156</v>
      </c>
      <c r="E49" s="18" t="str">
        <f>IF(VLOOKUP($B49,'Elenco CdS'!$1:$1048576,4,FALSE)="","",VLOOKUP($B49,'Elenco CdS'!$1:$1048576,4,FALSE))</f>
        <v>Lafranchi</v>
      </c>
      <c r="F49" s="4" t="str">
        <f>IF(VLOOKUP($B49,'Elenco CdS'!$1:$1048576,5,FALSE)="","",VLOOKUP($B49,'Elenco CdS'!$1:$1048576,5,FALSE))</f>
        <v>Arturo</v>
      </c>
      <c r="G49" s="65" t="str">
        <f>IF(VLOOKUP($B49,'Elenco CdS'!$1:$1048576,13,FALSE)="","",VLOOKUP($B49,'Elenco CdS'!$1:$1048576,13,FALSE))</f>
        <v/>
      </c>
      <c r="H49" s="65">
        <f>IF(VLOOKUP($B49,'Elenco CdS'!$1:$1048576,14,FALSE)="","",VLOOKUP($B49,'Elenco CdS'!$1:$1048576,14,FALSE))</f>
        <v>22763</v>
      </c>
      <c r="I49" s="65">
        <f>IF(VLOOKUP($B49,'Elenco CdS'!$1:$1048576,15,FALSE)="","",VLOOKUP($B49,'Elenco CdS'!$1:$1048576,15,FALSE))</f>
        <v>27520</v>
      </c>
      <c r="J49" s="3">
        <f>IF($C49="-","",COUNTIF('Elenco CdS'!C:C,C49))</f>
        <v>1</v>
      </c>
      <c r="K49" s="12">
        <f>IF($C49="-","",SUMIF('Elenco CdS'!C:C,C49,'Elenco CdS'!R:R))</f>
        <v>4757</v>
      </c>
      <c r="L49" s="13">
        <f t="shared" si="0"/>
        <v>13.023956194387406</v>
      </c>
      <c r="M49" s="16">
        <f t="shared" ca="1" si="1"/>
        <v>29</v>
      </c>
    </row>
    <row r="50" spans="1:13" ht="12.75" customHeight="1" x14ac:dyDescent="0.2">
      <c r="A50" s="29">
        <v>30</v>
      </c>
      <c r="B50" s="21">
        <v>172</v>
      </c>
      <c r="C50" s="21">
        <f>IF(VLOOKUP($B50,'Elenco CdS'!$1:$1048576,2,FALSE)="","",VLOOKUP($B50,'Elenco CdS'!$1:$1048576,2,FALSE))</f>
        <v>145</v>
      </c>
      <c r="D50" s="21">
        <f>IF(VLOOKUP($B50,'Elenco CdS'!$1:$1048576,3,FALSE)="","",VLOOKUP($B50,'Elenco CdS'!$1:$1048576,3,FALSE))</f>
        <v>145</v>
      </c>
      <c r="E50" s="18" t="str">
        <f>IF(VLOOKUP($B50,'Elenco CdS'!$1:$1048576,4,FALSE)="","",VLOOKUP($B50,'Elenco CdS'!$1:$1048576,4,FALSE))</f>
        <v>Galli</v>
      </c>
      <c r="F50" s="4" t="str">
        <f>IF(VLOOKUP($B50,'Elenco CdS'!$1:$1048576,5,FALSE)="","",VLOOKUP($B50,'Elenco CdS'!$1:$1048576,5,FALSE))</f>
        <v>Brenno</v>
      </c>
      <c r="G50" s="65" t="str">
        <f>IF(VLOOKUP($B50,'Elenco CdS'!$1:$1048576,13,FALSE)="","",VLOOKUP($B50,'Elenco CdS'!$1:$1048576,13,FALSE))</f>
        <v/>
      </c>
      <c r="H50" s="65">
        <f>IF(VLOOKUP($B50,'Elenco CdS'!$1:$1048576,14,FALSE)="","",VLOOKUP($B50,'Elenco CdS'!$1:$1048576,14,FALSE))</f>
        <v>16904</v>
      </c>
      <c r="I50" s="65">
        <f>IF(VLOOKUP($B50,'Elenco CdS'!$1:$1048576,15,FALSE)="","",VLOOKUP($B50,'Elenco CdS'!$1:$1048576,15,FALSE))</f>
        <v>21597</v>
      </c>
      <c r="J50" s="3">
        <f>IF($C50="-","",COUNTIF('Elenco CdS'!C:C,C50))</f>
        <v>1</v>
      </c>
      <c r="K50" s="12">
        <f>IF($C50="-","",SUMIF('Elenco CdS'!C:C,C50,'Elenco CdS'!R:R))</f>
        <v>4693</v>
      </c>
      <c r="L50" s="13">
        <f t="shared" si="0"/>
        <v>12.848733744010952</v>
      </c>
      <c r="M50" s="16">
        <f t="shared" ca="1" si="1"/>
        <v>30</v>
      </c>
    </row>
    <row r="51" spans="1:13" ht="12.75" customHeight="1" x14ac:dyDescent="0.2">
      <c r="A51" s="29">
        <v>31</v>
      </c>
      <c r="B51" s="21">
        <v>120</v>
      </c>
      <c r="C51" s="21">
        <f>IF(VLOOKUP($B51,'Elenco CdS'!$1:$1048576,2,FALSE)="","",VLOOKUP($B51,'Elenco CdS'!$1:$1048576,2,FALSE))</f>
        <v>97</v>
      </c>
      <c r="D51" s="21">
        <f>IF(VLOOKUP($B51,'Elenco CdS'!$1:$1048576,3,FALSE)="","",VLOOKUP($B51,'Elenco CdS'!$1:$1048576,3,FALSE))</f>
        <v>97</v>
      </c>
      <c r="E51" s="18" t="str">
        <f>IF(VLOOKUP($B51,'Elenco CdS'!$1:$1048576,4,FALSE)="","",VLOOKUP($B51,'Elenco CdS'!$1:$1048576,4,FALSE))</f>
        <v>Regazzi</v>
      </c>
      <c r="F51" s="4" t="str">
        <f>IF(VLOOKUP($B51,'Elenco CdS'!$1:$1048576,5,FALSE)="","",VLOOKUP($B51,'Elenco CdS'!$1:$1048576,5,FALSE))</f>
        <v>Pietro</v>
      </c>
      <c r="G51" s="65" t="str">
        <f>IF(VLOOKUP($B51,'Elenco CdS'!$1:$1048576,13,FALSE)="","",VLOOKUP($B51,'Elenco CdS'!$1:$1048576,13,FALSE))</f>
        <v>08.07.1877</v>
      </c>
      <c r="H51" s="65" t="str">
        <f>IF(VLOOKUP($B51,'Elenco CdS'!$1:$1048576,14,FALSE)="","",VLOOKUP($B51,'Elenco CdS'!$1:$1048576,14,FALSE))</f>
        <v>08.07.1877</v>
      </c>
      <c r="I51" s="65" t="str">
        <f>IF(VLOOKUP($B51,'Elenco CdS'!$1:$1048576,15,FALSE)="","",VLOOKUP($B51,'Elenco CdS'!$1:$1048576,15,FALSE))</f>
        <v>26.04.1890</v>
      </c>
      <c r="J51" s="3">
        <f>IF($C51="-","",COUNTIF('Elenco CdS'!C:C,C51))</f>
        <v>1</v>
      </c>
      <c r="K51" s="12">
        <f>IF($C51="-","",SUMIF('Elenco CdS'!C:C,C51,'Elenco CdS'!R:R))</f>
        <v>4675</v>
      </c>
      <c r="L51" s="13">
        <f t="shared" si="0"/>
        <v>12.799452429842573</v>
      </c>
      <c r="M51" s="16">
        <f t="shared" ca="1" si="1"/>
        <v>31</v>
      </c>
    </row>
    <row r="52" spans="1:13" ht="12.75" customHeight="1" x14ac:dyDescent="0.2">
      <c r="A52" s="29">
        <v>32</v>
      </c>
      <c r="B52" s="21">
        <v>31</v>
      </c>
      <c r="C52" s="21">
        <f>IF(VLOOKUP($B52,'Elenco CdS'!$1:$1048576,2,FALSE)="","",VLOOKUP($B52,'Elenco CdS'!$1:$1048576,2,FALSE))</f>
        <v>25</v>
      </c>
      <c r="D52" s="21">
        <f>IF(VLOOKUP($B52,'Elenco CdS'!$1:$1048576,3,FALSE)="","",VLOOKUP($B52,'Elenco CdS'!$1:$1048576,3,FALSE))</f>
        <v>25</v>
      </c>
      <c r="E52" s="18" t="str">
        <f>IF(VLOOKUP($B52,'Elenco CdS'!$1:$1048576,4,FALSE)="","",VLOOKUP($B52,'Elenco CdS'!$1:$1048576,4,FALSE))</f>
        <v>Camossi</v>
      </c>
      <c r="F52" s="4" t="str">
        <f>IF(VLOOKUP($B52,'Elenco CdS'!$1:$1048576,5,FALSE)="","",VLOOKUP($B52,'Elenco CdS'!$1:$1048576,5,FALSE))</f>
        <v>Carlo Francesco</v>
      </c>
      <c r="G52" s="65" t="str">
        <f>IF(VLOOKUP($B52,'Elenco CdS'!$1:$1048576,13,FALSE)="","",VLOOKUP($B52,'Elenco CdS'!$1:$1048576,13,FALSE))</f>
        <v>12.03.1818</v>
      </c>
      <c r="H52" s="65" t="str">
        <f>IF(VLOOKUP($B52,'Elenco CdS'!$1:$1048576,14,FALSE)="","",VLOOKUP($B52,'Elenco CdS'!$1:$1048576,14,FALSE))</f>
        <v>12.03.1818</v>
      </c>
      <c r="I52" s="65" t="str">
        <f>IF(VLOOKUP($B52,'Elenco CdS'!$1:$1048576,15,FALSE)="","",VLOOKUP($B52,'Elenco CdS'!$1:$1048576,15,FALSE))</f>
        <v>30.10.1830</v>
      </c>
      <c r="J52" s="3">
        <f>IF($C52="-","",COUNTIF('Elenco CdS'!C:C,C52))</f>
        <v>1</v>
      </c>
      <c r="K52" s="12">
        <f>IF($C52="-","",SUMIF('Elenco CdS'!C:C,C52,'Elenco CdS'!R:R))</f>
        <v>4615</v>
      </c>
      <c r="L52" s="13">
        <f t="shared" si="0"/>
        <v>12.635181382614647</v>
      </c>
      <c r="M52" s="16">
        <f t="shared" ca="1" si="1"/>
        <v>32</v>
      </c>
    </row>
    <row r="53" spans="1:13" ht="12.75" customHeight="1" x14ac:dyDescent="0.2">
      <c r="A53" s="29">
        <v>33</v>
      </c>
      <c r="B53" s="21">
        <v>146</v>
      </c>
      <c r="C53" s="21">
        <f>IF(VLOOKUP($B53,'Elenco CdS'!$1:$1048576,2,FALSE)="","",VLOOKUP($B53,'Elenco CdS'!$1:$1048576,2,FALSE))</f>
        <v>122</v>
      </c>
      <c r="D53" s="21">
        <f>IF(VLOOKUP($B53,'Elenco CdS'!$1:$1048576,3,FALSE)="","",VLOOKUP($B53,'Elenco CdS'!$1:$1048576,3,FALSE))</f>
        <v>122</v>
      </c>
      <c r="E53" s="18" t="str">
        <f>IF(VLOOKUP($B53,'Elenco CdS'!$1:$1048576,4,FALSE)="","",VLOOKUP($B53,'Elenco CdS'!$1:$1048576,4,FALSE))</f>
        <v>Garbani-Nerini</v>
      </c>
      <c r="F53" s="4" t="str">
        <f>IF(VLOOKUP($B53,'Elenco CdS'!$1:$1048576,5,FALSE)="","",VLOOKUP($B53,'Elenco CdS'!$1:$1048576,5,FALSE))</f>
        <v>Evaristo</v>
      </c>
      <c r="G53" s="65">
        <f>IF(VLOOKUP($B53,'Elenco CdS'!$1:$1048576,13,FALSE)="","",VLOOKUP($B53,'Elenco CdS'!$1:$1048576,13,FALSE))</f>
        <v>1877</v>
      </c>
      <c r="H53" s="65">
        <f>IF(VLOOKUP($B53,'Elenco CdS'!$1:$1048576,14,FALSE)="","",VLOOKUP($B53,'Elenco CdS'!$1:$1048576,14,FALSE))</f>
        <v>1885</v>
      </c>
      <c r="I53" s="65">
        <f>IF(VLOOKUP($B53,'Elenco CdS'!$1:$1048576,15,FALSE)="","",VLOOKUP($B53,'Elenco CdS'!$1:$1048576,15,FALSE))</f>
        <v>4482</v>
      </c>
      <c r="J53" s="3">
        <f>IF($C53="-","",COUNTIF('Elenco CdS'!C:C,C53))</f>
        <v>2</v>
      </c>
      <c r="K53" s="12">
        <f>IF($C53="-","",SUMIF('Elenco CdS'!C:C,C53,'Elenco CdS'!R:R))</f>
        <v>4431</v>
      </c>
      <c r="L53" s="13">
        <f t="shared" si="0"/>
        <v>12.131416837782341</v>
      </c>
      <c r="M53" s="16">
        <f t="shared" ca="1" si="1"/>
        <v>33</v>
      </c>
    </row>
    <row r="54" spans="1:13" ht="12.75" customHeight="1" x14ac:dyDescent="0.2">
      <c r="A54" s="29">
        <v>33.200000000000003</v>
      </c>
      <c r="B54" s="21">
        <v>154</v>
      </c>
      <c r="C54" s="21" t="str">
        <f>IF(VLOOKUP($B54,'Elenco CdS'!$1:$1048576,2,FALSE)="","",VLOOKUP($B54,'Elenco CdS'!$1:$1048576,2,FALSE))</f>
        <v>-</v>
      </c>
      <c r="D54" s="21">
        <f>IF(VLOOKUP($B54,'Elenco CdS'!$1:$1048576,3,FALSE)="","",VLOOKUP($B54,'Elenco CdS'!$1:$1048576,3,FALSE))</f>
        <v>122</v>
      </c>
      <c r="E54" s="18" t="str">
        <f>IF(VLOOKUP($B54,'Elenco CdS'!$1:$1048576,4,FALSE)="","",VLOOKUP($B54,'Elenco CdS'!$1:$1048576,4,FALSE))</f>
        <v>Garbani-Nerini</v>
      </c>
      <c r="F54" s="4" t="str">
        <f>IF(VLOOKUP($B54,'Elenco CdS'!$1:$1048576,5,FALSE)="","",VLOOKUP($B54,'Elenco CdS'!$1:$1048576,5,FALSE))</f>
        <v>Evaristo</v>
      </c>
      <c r="G54" s="65">
        <f>IF(VLOOKUP($B54,'Elenco CdS'!$1:$1048576,13,FALSE)="","",VLOOKUP($B54,'Elenco CdS'!$1:$1048576,13,FALSE))</f>
        <v>6259</v>
      </c>
      <c r="H54" s="65">
        <f>IF(VLOOKUP($B54,'Elenco CdS'!$1:$1048576,14,FALSE)="","",VLOOKUP($B54,'Elenco CdS'!$1:$1048576,14,FALSE))</f>
        <v>6267</v>
      </c>
      <c r="I54" s="65">
        <f>IF(VLOOKUP($B54,'Elenco CdS'!$1:$1048576,15,FALSE)="","",VLOOKUP($B54,'Elenco CdS'!$1:$1048576,15,FALSE))</f>
        <v>8101</v>
      </c>
      <c r="J54" s="3" t="str">
        <f>IF($C54="-","",COUNTIF('Elenco CdS'!C:C,C54))</f>
        <v/>
      </c>
      <c r="K54" s="12" t="str">
        <f>IF($C54="-","",SUMIF('Elenco CdS'!C:C,C54,'Elenco CdS'!R:R))</f>
        <v/>
      </c>
      <c r="L54" s="13" t="str">
        <f t="shared" si="0"/>
        <v/>
      </c>
      <c r="M54" s="16" t="str">
        <f t="shared" si="1"/>
        <v/>
      </c>
    </row>
    <row r="55" spans="1:13" ht="12.75" customHeight="1" x14ac:dyDescent="0.2">
      <c r="A55" s="29">
        <v>34</v>
      </c>
      <c r="B55" s="21">
        <v>197</v>
      </c>
      <c r="C55" s="21">
        <f>IF(VLOOKUP($B55,'Elenco CdS'!$1:$1048576,2,FALSE)="","",VLOOKUP($B55,'Elenco CdS'!$1:$1048576,2,FALSE))</f>
        <v>170</v>
      </c>
      <c r="D55" s="21">
        <f>IF(VLOOKUP($B55,'Elenco CdS'!$1:$1048576,3,FALSE)="","",VLOOKUP($B55,'Elenco CdS'!$1:$1048576,3,FALSE))</f>
        <v>170</v>
      </c>
      <c r="E55" s="18" t="str">
        <f>IF(VLOOKUP($B55,'Elenco CdS'!$1:$1048576,4,FALSE)="","",VLOOKUP($B55,'Elenco CdS'!$1:$1048576,4,FALSE))</f>
        <v>Martinelli</v>
      </c>
      <c r="F55" s="4" t="str">
        <f>IF(VLOOKUP($B55,'Elenco CdS'!$1:$1048576,5,FALSE)="","",VLOOKUP($B55,'Elenco CdS'!$1:$1048576,5,FALSE))</f>
        <v>Pietro</v>
      </c>
      <c r="G55" s="65">
        <f>IF(VLOOKUP($B55,'Elenco CdS'!$1:$1048576,13,FALSE)="","",VLOOKUP($B55,'Elenco CdS'!$1:$1048576,13,FALSE))</f>
        <v>31872</v>
      </c>
      <c r="H55" s="65">
        <f>IF(VLOOKUP($B55,'Elenco CdS'!$1:$1048576,14,FALSE)="","",VLOOKUP($B55,'Elenco CdS'!$1:$1048576,14,FALSE))</f>
        <v>31883</v>
      </c>
      <c r="I55" s="65">
        <f>IF(VLOOKUP($B55,'Elenco CdS'!$1:$1048576,15,FALSE)="","",VLOOKUP($B55,'Elenco CdS'!$1:$1048576,15,FALSE))</f>
        <v>36277</v>
      </c>
      <c r="J55" s="3">
        <f>IF($C55="-","",COUNTIF('Elenco CdS'!C:C,C55))</f>
        <v>1</v>
      </c>
      <c r="K55" s="12">
        <f>IF($C55="-","",SUMIF('Elenco CdS'!C:C,C55,'Elenco CdS'!R:R))</f>
        <v>4394</v>
      </c>
      <c r="L55" s="13">
        <f t="shared" si="0"/>
        <v>12.030116358658454</v>
      </c>
      <c r="M55" s="16">
        <f t="shared" ca="1" si="1"/>
        <v>34</v>
      </c>
    </row>
    <row r="56" spans="1:13" ht="12.75" customHeight="1" x14ac:dyDescent="0.2">
      <c r="A56" s="29">
        <v>35</v>
      </c>
      <c r="B56" s="21">
        <v>187</v>
      </c>
      <c r="C56" s="21">
        <f>IF(VLOOKUP($B56,'Elenco CdS'!$1:$1048576,2,FALSE)="","",VLOOKUP($B56,'Elenco CdS'!$1:$1048576,2,FALSE))</f>
        <v>160</v>
      </c>
      <c r="D56" s="21">
        <f>IF(VLOOKUP($B56,'Elenco CdS'!$1:$1048576,3,FALSE)="","",VLOOKUP($B56,'Elenco CdS'!$1:$1048576,3,FALSE))</f>
        <v>160</v>
      </c>
      <c r="E56" s="18" t="str">
        <f>IF(VLOOKUP($B56,'Elenco CdS'!$1:$1048576,4,FALSE)="","",VLOOKUP($B56,'Elenco CdS'!$1:$1048576,4,FALSE))</f>
        <v>Bernasconi</v>
      </c>
      <c r="F56" s="4" t="str">
        <f>IF(VLOOKUP($B56,'Elenco CdS'!$1:$1048576,5,FALSE)="","",VLOOKUP($B56,'Elenco CdS'!$1:$1048576,5,FALSE))</f>
        <v>Benito</v>
      </c>
      <c r="G56" s="65">
        <f>IF(VLOOKUP($B56,'Elenco CdS'!$1:$1048576,13,FALSE)="","",VLOOKUP($B56,'Elenco CdS'!$1:$1048576,13,FALSE))</f>
        <v>26027</v>
      </c>
      <c r="H56" s="65">
        <f>IF(VLOOKUP($B56,'Elenco CdS'!$1:$1048576,14,FALSE)="","",VLOOKUP($B56,'Elenco CdS'!$1:$1048576,14,FALSE))</f>
        <v>26042</v>
      </c>
      <c r="I56" s="65">
        <f>IF(VLOOKUP($B56,'Elenco CdS'!$1:$1048576,15,FALSE)="","",VLOOKUP($B56,'Elenco CdS'!$1:$1048576,15,FALSE))</f>
        <v>30432</v>
      </c>
      <c r="J56" s="3">
        <f>IF($C56="-","",COUNTIF('Elenco CdS'!C:C,C56))</f>
        <v>1</v>
      </c>
      <c r="K56" s="12">
        <f>IF($C56="-","",SUMIF('Elenco CdS'!C:C,C56,'Elenco CdS'!R:R))</f>
        <v>4390</v>
      </c>
      <c r="L56" s="13">
        <f t="shared" si="0"/>
        <v>12.019164955509925</v>
      </c>
      <c r="M56" s="16">
        <f t="shared" ca="1" si="1"/>
        <v>35</v>
      </c>
    </row>
    <row r="57" spans="1:13" ht="12.75" customHeight="1" x14ac:dyDescent="0.2">
      <c r="A57" s="29">
        <v>36</v>
      </c>
      <c r="B57" s="21">
        <v>188</v>
      </c>
      <c r="C57" s="21">
        <f>IF(VLOOKUP($B57,'Elenco CdS'!$1:$1048576,2,FALSE)="","",VLOOKUP($B57,'Elenco CdS'!$1:$1048576,2,FALSE))</f>
        <v>161</v>
      </c>
      <c r="D57" s="21">
        <f>IF(VLOOKUP($B57,'Elenco CdS'!$1:$1048576,3,FALSE)="","",VLOOKUP($B57,'Elenco CdS'!$1:$1048576,3,FALSE))</f>
        <v>161</v>
      </c>
      <c r="E57" s="18" t="str">
        <f>IF(VLOOKUP($B57,'Elenco CdS'!$1:$1048576,4,FALSE)="","",VLOOKUP($B57,'Elenco CdS'!$1:$1048576,4,FALSE))</f>
        <v>Sadis</v>
      </c>
      <c r="F57" s="4" t="str">
        <f>IF(VLOOKUP($B57,'Elenco CdS'!$1:$1048576,5,FALSE)="","",VLOOKUP($B57,'Elenco CdS'!$1:$1048576,5,FALSE))</f>
        <v>Ugo</v>
      </c>
      <c r="G57" s="65">
        <f>IF(VLOOKUP($B57,'Elenco CdS'!$1:$1048576,13,FALSE)="","",VLOOKUP($B57,'Elenco CdS'!$1:$1048576,13,FALSE))</f>
        <v>26027</v>
      </c>
      <c r="H57" s="65">
        <f>IF(VLOOKUP($B57,'Elenco CdS'!$1:$1048576,14,FALSE)="","",VLOOKUP($B57,'Elenco CdS'!$1:$1048576,14,FALSE))</f>
        <v>26042</v>
      </c>
      <c r="I57" s="65">
        <f>IF(VLOOKUP($B57,'Elenco CdS'!$1:$1048576,15,FALSE)="","",VLOOKUP($B57,'Elenco CdS'!$1:$1048576,15,FALSE))</f>
        <v>30432</v>
      </c>
      <c r="J57" s="3">
        <f>IF($C57="-","",COUNTIF('Elenco CdS'!C:C,C57))</f>
        <v>1</v>
      </c>
      <c r="K57" s="12">
        <f>IF($C57="-","",SUMIF('Elenco CdS'!C:C,C57,'Elenco CdS'!R:R))</f>
        <v>4390</v>
      </c>
      <c r="L57" s="13">
        <f t="shared" si="0"/>
        <v>12.019164955509925</v>
      </c>
      <c r="M57" s="16">
        <f t="shared" ca="1" si="1"/>
        <v>35</v>
      </c>
    </row>
    <row r="58" spans="1:13" ht="12.75" customHeight="1" x14ac:dyDescent="0.2">
      <c r="A58" s="29">
        <v>37</v>
      </c>
      <c r="B58" s="21">
        <v>139</v>
      </c>
      <c r="C58" s="21">
        <f>IF(VLOOKUP($B58,'Elenco CdS'!$1:$1048576,2,FALSE)="","",VLOOKUP($B58,'Elenco CdS'!$1:$1048576,2,FALSE))</f>
        <v>115</v>
      </c>
      <c r="D58" s="21">
        <f>IF(VLOOKUP($B58,'Elenco CdS'!$1:$1048576,3,FALSE)="","",VLOOKUP($B58,'Elenco CdS'!$1:$1048576,3,FALSE))</f>
        <v>115</v>
      </c>
      <c r="E58" s="18" t="str">
        <f>IF(VLOOKUP($B58,'Elenco CdS'!$1:$1048576,4,FALSE)="","",VLOOKUP($B58,'Elenco CdS'!$1:$1048576,4,FALSE))</f>
        <v>Simen</v>
      </c>
      <c r="F58" s="4" t="str">
        <f>IF(VLOOKUP($B58,'Elenco CdS'!$1:$1048576,5,FALSE)="","",VLOOKUP($B58,'Elenco CdS'!$1:$1048576,5,FALSE))</f>
        <v>Rinaldo</v>
      </c>
      <c r="G58" s="65" t="str">
        <f>IF(VLOOKUP($B58,'Elenco CdS'!$1:$1048576,13,FALSE)="","",VLOOKUP($B58,'Elenco CdS'!$1:$1048576,13,FALSE))</f>
        <v>19.02.1893</v>
      </c>
      <c r="H58" s="65" t="str">
        <f>IF(VLOOKUP($B58,'Elenco CdS'!$1:$1048576,14,FALSE)="","",VLOOKUP($B58,'Elenco CdS'!$1:$1048576,14,FALSE))</f>
        <v>27.02.1893</v>
      </c>
      <c r="I58" s="65">
        <f>IF(VLOOKUP($B58,'Elenco CdS'!$1:$1048576,15,FALSE)="","",VLOOKUP($B58,'Elenco CdS'!$1:$1048576,15,FALSE))</f>
        <v>1885</v>
      </c>
      <c r="J58" s="3">
        <f>IF($C58="-","",COUNTIF('Elenco CdS'!C:C,C58))</f>
        <v>1</v>
      </c>
      <c r="K58" s="12">
        <f>IF($C58="-","",SUMIF('Elenco CdS'!C:C,C58,'Elenco CdS'!R:R))</f>
        <v>4382</v>
      </c>
      <c r="L58" s="13">
        <f t="shared" si="0"/>
        <v>11.997262149212867</v>
      </c>
      <c r="M58" s="16">
        <f t="shared" ca="1" si="1"/>
        <v>37</v>
      </c>
    </row>
    <row r="59" spans="1:13" ht="12.75" customHeight="1" x14ac:dyDescent="0.2">
      <c r="A59" s="29">
        <v>38</v>
      </c>
      <c r="B59" s="21">
        <v>143</v>
      </c>
      <c r="C59" s="21">
        <f>IF(VLOOKUP($B59,'Elenco CdS'!$1:$1048576,2,FALSE)="","",VLOOKUP($B59,'Elenco CdS'!$1:$1048576,2,FALSE))</f>
        <v>119</v>
      </c>
      <c r="D59" s="21">
        <f>IF(VLOOKUP($B59,'Elenco CdS'!$1:$1048576,3,FALSE)="","",VLOOKUP($B59,'Elenco CdS'!$1:$1048576,3,FALSE))</f>
        <v>119</v>
      </c>
      <c r="E59" s="18" t="str">
        <f>IF(VLOOKUP($B59,'Elenco CdS'!$1:$1048576,4,FALSE)="","",VLOOKUP($B59,'Elenco CdS'!$1:$1048576,4,FALSE))</f>
        <v>Borella</v>
      </c>
      <c r="F59" s="4" t="str">
        <f>IF(VLOOKUP($B59,'Elenco CdS'!$1:$1048576,5,FALSE)="","",VLOOKUP($B59,'Elenco CdS'!$1:$1048576,5,FALSE))</f>
        <v>Achille</v>
      </c>
      <c r="G59" s="65">
        <f>IF(VLOOKUP($B59,'Elenco CdS'!$1:$1048576,13,FALSE)="","",VLOOKUP($B59,'Elenco CdS'!$1:$1048576,13,FALSE))</f>
        <v>1877</v>
      </c>
      <c r="H59" s="65">
        <f>IF(VLOOKUP($B59,'Elenco CdS'!$1:$1048576,14,FALSE)="","",VLOOKUP($B59,'Elenco CdS'!$1:$1048576,14,FALSE))</f>
        <v>1885</v>
      </c>
      <c r="I59" s="65">
        <f>IF(VLOOKUP($B59,'Elenco CdS'!$1:$1048576,15,FALSE)="","",VLOOKUP($B59,'Elenco CdS'!$1:$1048576,15,FALSE))</f>
        <v>6267</v>
      </c>
      <c r="J59" s="3">
        <f>IF($C59="-","",COUNTIF('Elenco CdS'!C:C,C59))</f>
        <v>1</v>
      </c>
      <c r="K59" s="12">
        <f>IF($C59="-","",SUMIF('Elenco CdS'!C:C,C59,'Elenco CdS'!R:R))</f>
        <v>4382</v>
      </c>
      <c r="L59" s="13">
        <f t="shared" si="0"/>
        <v>11.997262149212867</v>
      </c>
      <c r="M59" s="16">
        <f t="shared" ca="1" si="1"/>
        <v>37</v>
      </c>
    </row>
    <row r="60" spans="1:13" ht="12.75" customHeight="1" x14ac:dyDescent="0.2">
      <c r="A60" s="29">
        <v>39</v>
      </c>
      <c r="B60" s="21">
        <v>200</v>
      </c>
      <c r="C60" s="21">
        <f>IF(VLOOKUP($B60,'Elenco CdS'!$1:$1048576,2,FALSE)="","",VLOOKUP($B60,'Elenco CdS'!$1:$1048576,2,FALSE))</f>
        <v>173</v>
      </c>
      <c r="D60" s="21">
        <f>IF(VLOOKUP($B60,'Elenco CdS'!$1:$1048576,3,FALSE)="","",VLOOKUP($B60,'Elenco CdS'!$1:$1048576,3,FALSE))</f>
        <v>173</v>
      </c>
      <c r="E60" s="18" t="str">
        <f>IF(VLOOKUP($B60,'Elenco CdS'!$1:$1048576,4,FALSE)="","",VLOOKUP($B60,'Elenco CdS'!$1:$1048576,4,FALSE))</f>
        <v>Masoni-Pelloni</v>
      </c>
      <c r="F60" s="4" t="str">
        <f>IF(VLOOKUP($B60,'Elenco CdS'!$1:$1048576,5,FALSE)="","",VLOOKUP($B60,'Elenco CdS'!$1:$1048576,5,FALSE))</f>
        <v>Marina</v>
      </c>
      <c r="G60" s="65">
        <f>IF(VLOOKUP($B60,'Elenco CdS'!$1:$1048576,13,FALSE)="","",VLOOKUP($B60,'Elenco CdS'!$1:$1048576,13,FALSE))</f>
        <v>34791</v>
      </c>
      <c r="H60" s="65">
        <f>IF(VLOOKUP($B60,'Elenco CdS'!$1:$1048576,14,FALSE)="","",VLOOKUP($B60,'Elenco CdS'!$1:$1048576,14,FALSE))</f>
        <v>34800</v>
      </c>
      <c r="I60" s="65">
        <f>IF(VLOOKUP($B60,'Elenco CdS'!$1:$1048576,15,FALSE)="","",VLOOKUP($B60,'Elenco CdS'!$1:$1048576,15,FALSE))</f>
        <v>39176</v>
      </c>
      <c r="J60" s="3">
        <f>IF($C60="-","",COUNTIF('Elenco CdS'!C:C,C60))</f>
        <v>1</v>
      </c>
      <c r="K60" s="12">
        <f>IF($C60="-","",SUMIF('Elenco CdS'!C:C,C60,'Elenco CdS'!R:R))</f>
        <v>4376</v>
      </c>
      <c r="L60" s="13">
        <f t="shared" si="0"/>
        <v>11.980835044490075</v>
      </c>
      <c r="M60" s="16">
        <f t="shared" ca="1" si="1"/>
        <v>39</v>
      </c>
    </row>
    <row r="61" spans="1:13" ht="12.75" customHeight="1" x14ac:dyDescent="0.2">
      <c r="A61" s="29">
        <v>40</v>
      </c>
      <c r="B61" s="21">
        <v>195</v>
      </c>
      <c r="C61" s="21">
        <f>IF(VLOOKUP($B61,'Elenco CdS'!$1:$1048576,2,FALSE)="","",VLOOKUP($B61,'Elenco CdS'!$1:$1048576,2,FALSE))</f>
        <v>168</v>
      </c>
      <c r="D61" s="21">
        <f>IF(VLOOKUP($B61,'Elenco CdS'!$1:$1048576,3,FALSE)="","",VLOOKUP($B61,'Elenco CdS'!$1:$1048576,3,FALSE))</f>
        <v>168</v>
      </c>
      <c r="E61" s="18" t="str">
        <f>IF(VLOOKUP($B61,'Elenco CdS'!$1:$1048576,4,FALSE)="","",VLOOKUP($B61,'Elenco CdS'!$1:$1048576,4,FALSE))</f>
        <v>Respini</v>
      </c>
      <c r="F61" s="4" t="str">
        <f>IF(VLOOKUP($B61,'Elenco CdS'!$1:$1048576,5,FALSE)="","",VLOOKUP($B61,'Elenco CdS'!$1:$1048576,5,FALSE))</f>
        <v>Renzo</v>
      </c>
      <c r="G61" s="65">
        <f>IF(VLOOKUP($B61,'Elenco CdS'!$1:$1048576,13,FALSE)="","",VLOOKUP($B61,'Elenco CdS'!$1:$1048576,13,FALSE))</f>
        <v>30423</v>
      </c>
      <c r="H61" s="65">
        <f>IF(VLOOKUP($B61,'Elenco CdS'!$1:$1048576,14,FALSE)="","",VLOOKUP($B61,'Elenco CdS'!$1:$1048576,14,FALSE))</f>
        <v>30432</v>
      </c>
      <c r="I61" s="65">
        <f>IF(VLOOKUP($B61,'Elenco CdS'!$1:$1048576,15,FALSE)="","",VLOOKUP($B61,'Elenco CdS'!$1:$1048576,15,FALSE))</f>
        <v>34800</v>
      </c>
      <c r="J61" s="3">
        <f>IF($C61="-","",COUNTIF('Elenco CdS'!C:C,C61))</f>
        <v>1</v>
      </c>
      <c r="K61" s="12">
        <f>IF($C61="-","",SUMIF('Elenco CdS'!C:C,C61,'Elenco CdS'!R:R))</f>
        <v>4368</v>
      </c>
      <c r="L61" s="13">
        <f t="shared" si="0"/>
        <v>11.958932238193018</v>
      </c>
      <c r="M61" s="16">
        <f t="shared" ca="1" si="1"/>
        <v>40</v>
      </c>
    </row>
    <row r="62" spans="1:13" ht="12.75" customHeight="1" x14ac:dyDescent="0.2">
      <c r="A62" s="29">
        <v>41</v>
      </c>
      <c r="B62" s="21">
        <v>202</v>
      </c>
      <c r="C62" s="21">
        <f>IF(VLOOKUP($B62,'Elenco CdS'!$1:$1048576,2,FALSE)="","",VLOOKUP($B62,'Elenco CdS'!$1:$1048576,2,FALSE))</f>
        <v>175</v>
      </c>
      <c r="D62" s="21">
        <f>IF(VLOOKUP($B62,'Elenco CdS'!$1:$1048576,3,FALSE)="","",VLOOKUP($B62,'Elenco CdS'!$1:$1048576,3,FALSE))</f>
        <v>175</v>
      </c>
      <c r="E62" s="18" t="str">
        <f>IF(VLOOKUP($B62,'Elenco CdS'!$1:$1048576,4,FALSE)="","",VLOOKUP($B62,'Elenco CdS'!$1:$1048576,4,FALSE))</f>
        <v>Pedrazzini</v>
      </c>
      <c r="F62" s="4" t="str">
        <f>IF(VLOOKUP($B62,'Elenco CdS'!$1:$1048576,5,FALSE)="","",VLOOKUP($B62,'Elenco CdS'!$1:$1048576,5,FALSE))</f>
        <v>Luigi</v>
      </c>
      <c r="G62" s="65">
        <f>IF(VLOOKUP($B62,'Elenco CdS'!$1:$1048576,13,FALSE)="","",VLOOKUP($B62,'Elenco CdS'!$1:$1048576,13,FALSE))</f>
        <v>36268</v>
      </c>
      <c r="H62" s="65">
        <f>IF(VLOOKUP($B62,'Elenco CdS'!$1:$1048576,14,FALSE)="","",VLOOKUP($B62,'Elenco CdS'!$1:$1048576,14,FALSE))</f>
        <v>36277</v>
      </c>
      <c r="I62" s="65">
        <f>IF(VLOOKUP($B62,'Elenco CdS'!$1:$1048576,15,FALSE)="","",VLOOKUP($B62,'Elenco CdS'!$1:$1048576,15,FALSE))</f>
        <v>40647</v>
      </c>
      <c r="J62" s="3">
        <f>IF($C62="-","",COUNTIF('Elenco CdS'!C:C,C62))</f>
        <v>1</v>
      </c>
      <c r="K62" s="12">
        <f>IF($C62="-","",SUMIF('Elenco CdS'!C:C,C62,'Elenco CdS'!R:R))</f>
        <v>4366</v>
      </c>
      <c r="L62" s="13">
        <f t="shared" si="0"/>
        <v>11.953456536618754</v>
      </c>
      <c r="M62" s="16">
        <f t="shared" ca="1" si="1"/>
        <v>41</v>
      </c>
    </row>
    <row r="63" spans="1:13" ht="12.75" customHeight="1" x14ac:dyDescent="0.2">
      <c r="A63" s="29">
        <v>41</v>
      </c>
      <c r="B63" s="21">
        <v>203</v>
      </c>
      <c r="C63" s="21">
        <f>IF(VLOOKUP($B63,'Elenco CdS'!$1:$1048576,2,FALSE)="","",VLOOKUP($B63,'Elenco CdS'!$1:$1048576,2,FALSE))</f>
        <v>176</v>
      </c>
      <c r="D63" s="21">
        <f>IF(VLOOKUP($B63,'Elenco CdS'!$1:$1048576,3,FALSE)="","",VLOOKUP($B63,'Elenco CdS'!$1:$1048576,3,FALSE))</f>
        <v>176</v>
      </c>
      <c r="E63" s="18" t="str">
        <f>IF(VLOOKUP($B63,'Elenco CdS'!$1:$1048576,4,FALSE)="","",VLOOKUP($B63,'Elenco CdS'!$1:$1048576,4,FALSE))</f>
        <v>Pesenti</v>
      </c>
      <c r="F63" s="4" t="str">
        <f>IF(VLOOKUP($B63,'Elenco CdS'!$1:$1048576,5,FALSE)="","",VLOOKUP($B63,'Elenco CdS'!$1:$1048576,5,FALSE))</f>
        <v>Patrizia</v>
      </c>
      <c r="G63" s="65">
        <f>IF(VLOOKUP($B63,'Elenco CdS'!$1:$1048576,13,FALSE)="","",VLOOKUP($B63,'Elenco CdS'!$1:$1048576,13,FALSE))</f>
        <v>36268</v>
      </c>
      <c r="H63" s="65">
        <f>IF(VLOOKUP($B63,'Elenco CdS'!$1:$1048576,14,FALSE)="","",VLOOKUP($B63,'Elenco CdS'!$1:$1048576,14,FALSE))</f>
        <v>36277</v>
      </c>
      <c r="I63" s="65">
        <f>IF(VLOOKUP($B63,'Elenco CdS'!$1:$1048576,15,FALSE)="","",VLOOKUP($B63,'Elenco CdS'!$1:$1048576,15,FALSE))</f>
        <v>40647</v>
      </c>
      <c r="J63" s="3">
        <f>IF($C63="-","",COUNTIF('Elenco CdS'!C:C,C63))</f>
        <v>1</v>
      </c>
      <c r="K63" s="12">
        <f>IF($C63="-","",SUMIF('Elenco CdS'!C:C,C63,'Elenco CdS'!R:R))</f>
        <v>4366</v>
      </c>
      <c r="L63" s="13">
        <f t="shared" si="0"/>
        <v>11.953456536618754</v>
      </c>
      <c r="M63" s="16">
        <f t="shared" ca="1" si="1"/>
        <v>41</v>
      </c>
    </row>
    <row r="64" spans="1:13" ht="12.75" customHeight="1" x14ac:dyDescent="0.2">
      <c r="A64" s="29">
        <v>43</v>
      </c>
      <c r="B64" s="21">
        <v>2</v>
      </c>
      <c r="C64" s="21">
        <f>IF(VLOOKUP($B64,'Elenco CdS'!$1:$1048576,2,FALSE)="","",VLOOKUP($B64,'Elenco CdS'!$1:$1048576,2,FALSE))</f>
        <v>2</v>
      </c>
      <c r="D64" s="21">
        <f>IF(VLOOKUP($B64,'Elenco CdS'!$1:$1048576,3,FALSE)="","",VLOOKUP($B64,'Elenco CdS'!$1:$1048576,3,FALSE))</f>
        <v>2</v>
      </c>
      <c r="E64" s="18" t="str">
        <f>IF(VLOOKUP($B64,'Elenco CdS'!$1:$1048576,4,FALSE)="","",VLOOKUP($B64,'Elenco CdS'!$1:$1048576,4,FALSE))</f>
        <v>Rusconi</v>
      </c>
      <c r="F64" s="4" t="str">
        <f>IF(VLOOKUP($B64,'Elenco CdS'!$1:$1048576,5,FALSE)="","",VLOOKUP($B64,'Elenco CdS'!$1:$1048576,5,FALSE))</f>
        <v>Giuseppe Antonio</v>
      </c>
      <c r="G64" s="65" t="str">
        <f>IF(VLOOKUP($B64,'Elenco CdS'!$1:$1048576,13,FALSE)="","",VLOOKUP($B64,'Elenco CdS'!$1:$1048576,13,FALSE))</f>
        <v>22.05.1803</v>
      </c>
      <c r="H64" s="65" t="str">
        <f>IF(VLOOKUP($B64,'Elenco CdS'!$1:$1048576,14,FALSE)="","",VLOOKUP($B64,'Elenco CdS'!$1:$1048576,14,FALSE))</f>
        <v>24.05.1803</v>
      </c>
      <c r="I64" s="65" t="str">
        <f>IF(VLOOKUP($B64,'Elenco CdS'!$1:$1048576,15,FALSE)="","",VLOOKUP($B64,'Elenco CdS'!$1:$1048576,15,FALSE))</f>
        <v>03.03.1815</v>
      </c>
      <c r="J64" s="3">
        <f>IF($C64="-","",COUNTIF('Elenco CdS'!C:C,C64))</f>
        <v>1</v>
      </c>
      <c r="K64" s="12">
        <f>IF($C64="-","",SUMIF('Elenco CdS'!C:C,C64,'Elenco CdS'!R:R))</f>
        <v>4301</v>
      </c>
      <c r="L64" s="13">
        <f t="shared" si="0"/>
        <v>11.775496235455167</v>
      </c>
      <c r="M64" s="16">
        <f t="shared" ca="1" si="1"/>
        <v>43</v>
      </c>
    </row>
    <row r="65" spans="1:13" ht="12.75" customHeight="1" x14ac:dyDescent="0.2">
      <c r="A65" s="29">
        <v>44</v>
      </c>
      <c r="B65" s="21">
        <v>181</v>
      </c>
      <c r="C65" s="21">
        <f>IF(VLOOKUP($B65,'Elenco CdS'!$1:$1048576,2,FALSE)="","",VLOOKUP($B65,'Elenco CdS'!$1:$1048576,2,FALSE))</f>
        <v>154</v>
      </c>
      <c r="D65" s="21">
        <f>IF(VLOOKUP($B65,'Elenco CdS'!$1:$1048576,3,FALSE)="","",VLOOKUP($B65,'Elenco CdS'!$1:$1048576,3,FALSE))</f>
        <v>154</v>
      </c>
      <c r="E65" s="18" t="str">
        <f>IF(VLOOKUP($B65,'Elenco CdS'!$1:$1048576,4,FALSE)="","",VLOOKUP($B65,'Elenco CdS'!$1:$1048576,4,FALSE))</f>
        <v>Ghisletta</v>
      </c>
      <c r="F65" s="4" t="str">
        <f>IF(VLOOKUP($B65,'Elenco CdS'!$1:$1048576,5,FALSE)="","",VLOOKUP($B65,'Elenco CdS'!$1:$1048576,5,FALSE))</f>
        <v>Federico</v>
      </c>
      <c r="G65" s="65" t="str">
        <f>IF(VLOOKUP($B65,'Elenco CdS'!$1:$1048576,13,FALSE)="","",VLOOKUP($B65,'Elenco CdS'!$1:$1048576,13,FALSE))</f>
        <v/>
      </c>
      <c r="H65" s="65">
        <f>IF(VLOOKUP($B65,'Elenco CdS'!$1:$1048576,14,FALSE)="","",VLOOKUP($B65,'Elenco CdS'!$1:$1048576,14,FALSE))</f>
        <v>21849</v>
      </c>
      <c r="I65" s="65">
        <f>IF(VLOOKUP($B65,'Elenco CdS'!$1:$1048576,15,FALSE)="","",VLOOKUP($B65,'Elenco CdS'!$1:$1048576,15,FALSE))</f>
        <v>26042</v>
      </c>
      <c r="J65" s="3">
        <f>IF($C65="-","",COUNTIF('Elenco CdS'!C:C,C65))</f>
        <v>1</v>
      </c>
      <c r="K65" s="12">
        <f>IF($C65="-","",SUMIF('Elenco CdS'!C:C,C65,'Elenco CdS'!R:R))</f>
        <v>4193</v>
      </c>
      <c r="L65" s="13">
        <f t="shared" si="0"/>
        <v>11.4798083504449</v>
      </c>
      <c r="M65" s="16">
        <f t="shared" ca="1" si="1"/>
        <v>44</v>
      </c>
    </row>
    <row r="66" spans="1:13" ht="12.75" customHeight="1" x14ac:dyDescent="0.2">
      <c r="A66" s="31">
        <v>45</v>
      </c>
      <c r="B66" s="22">
        <v>206</v>
      </c>
      <c r="C66" s="30">
        <f>IF(VLOOKUP($B66,'Elenco CdS'!$1:$1048576,2,FALSE)="","",VLOOKUP($B66,'Elenco CdS'!$1:$1048576,2,FALSE))</f>
        <v>179</v>
      </c>
      <c r="D66" s="30">
        <f>IF(VLOOKUP($B66,'Elenco CdS'!$1:$1048576,3,FALSE)="","",VLOOKUP($B66,'Elenco CdS'!$1:$1048576,3,FALSE))</f>
        <v>179</v>
      </c>
      <c r="E66" s="19" t="str">
        <f>IF(VLOOKUP($B66,'Elenco CdS'!$1:$1048576,4,FALSE)="","",VLOOKUP($B66,'Elenco CdS'!$1:$1048576,4,FALSE))</f>
        <v>Gobbi</v>
      </c>
      <c r="F66" s="8" t="str">
        <f>IF(VLOOKUP($B66,'Elenco CdS'!$1:$1048576,5,FALSE)="","",VLOOKUP($B66,'Elenco CdS'!$1:$1048576,5,FALSE))</f>
        <v>Norman</v>
      </c>
      <c r="G66" s="67">
        <f>IF(VLOOKUP($B66,'Elenco CdS'!$1:$1048576,13,FALSE)="","",VLOOKUP($B66,'Elenco CdS'!$1:$1048576,13,FALSE))</f>
        <v>40643</v>
      </c>
      <c r="H66" s="67">
        <f>IF(VLOOKUP($B66,'Elenco CdS'!$1:$1048576,14,FALSE)="","",VLOOKUP($B66,'Elenco CdS'!$1:$1048576,14,FALSE))</f>
        <v>40647</v>
      </c>
      <c r="I66" s="68" t="s">
        <v>846</v>
      </c>
      <c r="J66" s="28">
        <f>IF($C66="-","",COUNTIF('Elenco CdS'!C:C,C66))</f>
        <v>1</v>
      </c>
      <c r="K66" s="14">
        <f ca="1">IF($C66="-","",SUMIF('Elenco CdS'!C:C,C66,'Elenco CdS'!R:R))</f>
        <v>4191</v>
      </c>
      <c r="L66" s="15">
        <f t="shared" ca="1" si="0"/>
        <v>11.474332648870636</v>
      </c>
      <c r="M66" s="17">
        <f t="shared" ca="1" si="1"/>
        <v>45</v>
      </c>
    </row>
    <row r="67" spans="1:13" ht="12.75" customHeight="1" x14ac:dyDescent="0.2">
      <c r="A67" s="31">
        <v>46</v>
      </c>
      <c r="B67" s="22">
        <v>208</v>
      </c>
      <c r="C67" s="30">
        <f>IF(VLOOKUP($B67,'Elenco CdS'!$1:$1048576,2,FALSE)="","",VLOOKUP($B67,'Elenco CdS'!$1:$1048576,2,FALSE))</f>
        <v>181</v>
      </c>
      <c r="D67" s="30">
        <f>IF(VLOOKUP($B67,'Elenco CdS'!$1:$1048576,3,FALSE)="","",VLOOKUP($B67,'Elenco CdS'!$1:$1048576,3,FALSE))</f>
        <v>181</v>
      </c>
      <c r="E67" s="19" t="str">
        <f>IF(VLOOKUP($B67,'Elenco CdS'!$1:$1048576,4,FALSE)="","",VLOOKUP($B67,'Elenco CdS'!$1:$1048576,4,FALSE))</f>
        <v>Bertoli</v>
      </c>
      <c r="F67" s="8" t="str">
        <f>IF(VLOOKUP($B67,'Elenco CdS'!$1:$1048576,5,FALSE)="","",VLOOKUP($B67,'Elenco CdS'!$1:$1048576,5,FALSE))</f>
        <v>Manuele</v>
      </c>
      <c r="G67" s="67">
        <f>IF(VLOOKUP($B67,'Elenco CdS'!$1:$1048576,13,FALSE)="","",VLOOKUP($B67,'Elenco CdS'!$1:$1048576,13,FALSE))</f>
        <v>40643</v>
      </c>
      <c r="H67" s="67">
        <f>IF(VLOOKUP($B67,'Elenco CdS'!$1:$1048576,14,FALSE)="","",VLOOKUP($B67,'Elenco CdS'!$1:$1048576,14,FALSE))</f>
        <v>40647</v>
      </c>
      <c r="I67" s="68" t="s">
        <v>846</v>
      </c>
      <c r="J67" s="28">
        <f>IF($C67="-","",COUNTIF('Elenco CdS'!C:C,C67))</f>
        <v>1</v>
      </c>
      <c r="K67" s="14">
        <f ca="1">IF($C67="-","",SUMIF('Elenco CdS'!C:C,C67,'Elenco CdS'!R:R))</f>
        <v>4191</v>
      </c>
      <c r="L67" s="15">
        <f t="shared" ca="1" si="0"/>
        <v>11.474332648870636</v>
      </c>
      <c r="M67" s="17">
        <f t="shared" ca="1" si="1"/>
        <v>45</v>
      </c>
    </row>
    <row r="68" spans="1:13" ht="12.75" customHeight="1" x14ac:dyDescent="0.2">
      <c r="A68" s="29">
        <v>47</v>
      </c>
      <c r="B68" s="21">
        <v>23</v>
      </c>
      <c r="C68" s="21">
        <f>IF(VLOOKUP($B68,'Elenco CdS'!$1:$1048576,2,FALSE)="","",VLOOKUP($B68,'Elenco CdS'!$1:$1048576,2,FALSE))</f>
        <v>19</v>
      </c>
      <c r="D68" s="21">
        <f>IF(VLOOKUP($B68,'Elenco CdS'!$1:$1048576,3,FALSE)="","",VLOOKUP($B68,'Elenco CdS'!$1:$1048576,3,FALSE))</f>
        <v>19</v>
      </c>
      <c r="E68" s="18" t="str">
        <f>IF(VLOOKUP($B68,'Elenco CdS'!$1:$1048576,4,FALSE)="","",VLOOKUP($B68,'Elenco CdS'!$1:$1048576,4,FALSE))</f>
        <v>Sacchi</v>
      </c>
      <c r="F68" s="4" t="str">
        <f>IF(VLOOKUP($B68,'Elenco CdS'!$1:$1048576,5,FALSE)="","",VLOOKUP($B68,'Elenco CdS'!$1:$1048576,5,FALSE))</f>
        <v>Carlo</v>
      </c>
      <c r="G68" s="65" t="str">
        <f>IF(VLOOKUP($B68,'Elenco CdS'!$1:$1048576,13,FALSE)="","",VLOOKUP($B68,'Elenco CdS'!$1:$1048576,13,FALSE))</f>
        <v>02.03.1815</v>
      </c>
      <c r="H68" s="65" t="str">
        <f>IF(VLOOKUP($B68,'Elenco CdS'!$1:$1048576,14,FALSE)="","",VLOOKUP($B68,'Elenco CdS'!$1:$1048576,14,FALSE))</f>
        <v>03.03.1815</v>
      </c>
      <c r="I68" s="65" t="str">
        <f>IF(VLOOKUP($B68,'Elenco CdS'!$1:$1048576,15,FALSE)="","",VLOOKUP($B68,'Elenco CdS'!$1:$1048576,15,FALSE))</f>
        <v>03.05.1826</v>
      </c>
      <c r="J68" s="3">
        <f>IF($C68="-","",COUNTIF('Elenco CdS'!C:C,C68))</f>
        <v>1</v>
      </c>
      <c r="K68" s="12">
        <f>IF($C68="-","",SUMIF('Elenco CdS'!C:C,C68,'Elenco CdS'!R:R))</f>
        <v>4079</v>
      </c>
      <c r="L68" s="13">
        <f t="shared" ref="L68:L131" si="2">IF($C68="-","",K68/365.25)</f>
        <v>11.167693360711841</v>
      </c>
      <c r="M68" s="16">
        <f t="shared" ref="M68:M131" ca="1" si="3">IF($C68="-","",RANK(K68,K$4:K$215))</f>
        <v>47</v>
      </c>
    </row>
    <row r="69" spans="1:13" ht="12.75" customHeight="1" x14ac:dyDescent="0.2">
      <c r="A69" s="29">
        <v>48</v>
      </c>
      <c r="B69" s="21">
        <v>168</v>
      </c>
      <c r="C69" s="21">
        <f>IF(VLOOKUP($B69,'Elenco CdS'!$1:$1048576,2,FALSE)="","",VLOOKUP($B69,'Elenco CdS'!$1:$1048576,2,FALSE))</f>
        <v>141</v>
      </c>
      <c r="D69" s="21">
        <f>IF(VLOOKUP($B69,'Elenco CdS'!$1:$1048576,3,FALSE)="","",VLOOKUP($B69,'Elenco CdS'!$1:$1048576,3,FALSE))</f>
        <v>141</v>
      </c>
      <c r="E69" s="18" t="str">
        <f>IF(VLOOKUP($B69,'Elenco CdS'!$1:$1048576,4,FALSE)="","",VLOOKUP($B69,'Elenco CdS'!$1:$1048576,4,FALSE))</f>
        <v>Forni</v>
      </c>
      <c r="F69" s="4" t="str">
        <f>IF(VLOOKUP($B69,'Elenco CdS'!$1:$1048576,5,FALSE)="","",VLOOKUP($B69,'Elenco CdS'!$1:$1048576,5,FALSE))</f>
        <v>Emilio</v>
      </c>
      <c r="G69" s="65">
        <f>IF(VLOOKUP($B69,'Elenco CdS'!$1:$1048576,13,FALSE)="","",VLOOKUP($B69,'Elenco CdS'!$1:$1048576,13,FALSE))</f>
        <v>12825</v>
      </c>
      <c r="H69" s="65">
        <f>IF(VLOOKUP($B69,'Elenco CdS'!$1:$1048576,14,FALSE)="","",VLOOKUP($B69,'Elenco CdS'!$1:$1048576,14,FALSE))</f>
        <v>12833</v>
      </c>
      <c r="I69" s="65">
        <f>IF(VLOOKUP($B69,'Elenco CdS'!$1:$1048576,15,FALSE)="","",VLOOKUP($B69,'Elenco CdS'!$1:$1048576,15,FALSE))</f>
        <v>16839</v>
      </c>
      <c r="J69" s="3">
        <f>IF($C69="-","",COUNTIF('Elenco CdS'!C:C,C69))</f>
        <v>1</v>
      </c>
      <c r="K69" s="12">
        <f>IF($C69="-","",SUMIF('Elenco CdS'!C:C,C69,'Elenco CdS'!R:R))</f>
        <v>4006</v>
      </c>
      <c r="L69" s="13">
        <f t="shared" si="2"/>
        <v>10.967830253251197</v>
      </c>
      <c r="M69" s="16">
        <f t="shared" ca="1" si="3"/>
        <v>48</v>
      </c>
    </row>
    <row r="70" spans="1:13" ht="12.75" customHeight="1" x14ac:dyDescent="0.2">
      <c r="A70" s="29">
        <v>49</v>
      </c>
      <c r="B70" s="21">
        <v>150</v>
      </c>
      <c r="C70" s="21">
        <f>IF(VLOOKUP($B70,'Elenco CdS'!$1:$1048576,2,FALSE)="","",VLOOKUP($B70,'Elenco CdS'!$1:$1048576,2,FALSE))</f>
        <v>126</v>
      </c>
      <c r="D70" s="21">
        <f>IF(VLOOKUP($B70,'Elenco CdS'!$1:$1048576,3,FALSE)="","",VLOOKUP($B70,'Elenco CdS'!$1:$1048576,3,FALSE))</f>
        <v>126</v>
      </c>
      <c r="E70" s="18" t="str">
        <f>IF(VLOOKUP($B70,'Elenco CdS'!$1:$1048576,4,FALSE)="","",VLOOKUP($B70,'Elenco CdS'!$1:$1048576,4,FALSE))</f>
        <v>Martinoli</v>
      </c>
      <c r="F70" s="4" t="str">
        <f>IF(VLOOKUP($B70,'Elenco CdS'!$1:$1048576,5,FALSE)="","",VLOOKUP($B70,'Elenco CdS'!$1:$1048576,5,FALSE))</f>
        <v>Sebastiano</v>
      </c>
      <c r="G70" s="65">
        <f>IF(VLOOKUP($B70,'Elenco CdS'!$1:$1048576,13,FALSE)="","",VLOOKUP($B70,'Elenco CdS'!$1:$1048576,13,FALSE))</f>
        <v>4423</v>
      </c>
      <c r="H70" s="65">
        <f>IF(VLOOKUP($B70,'Elenco CdS'!$1:$1048576,14,FALSE)="","",VLOOKUP($B70,'Elenco CdS'!$1:$1048576,14,FALSE))</f>
        <v>4454</v>
      </c>
      <c r="I70" s="65">
        <f>IF(VLOOKUP($B70,'Elenco CdS'!$1:$1048576,15,FALSE)="","",VLOOKUP($B70,'Elenco CdS'!$1:$1048576,15,FALSE))</f>
        <v>8437</v>
      </c>
      <c r="J70" s="3">
        <f>IF($C70="-","",COUNTIF('Elenco CdS'!C:C,C70))</f>
        <v>1</v>
      </c>
      <c r="K70" s="12">
        <f>IF($C70="-","",SUMIF('Elenco CdS'!C:C,C70,'Elenco CdS'!R:R))</f>
        <v>3983</v>
      </c>
      <c r="L70" s="13">
        <f t="shared" si="2"/>
        <v>10.904859685147159</v>
      </c>
      <c r="M70" s="16">
        <f t="shared" ca="1" si="3"/>
        <v>49</v>
      </c>
    </row>
    <row r="71" spans="1:13" ht="12.75" customHeight="1" x14ac:dyDescent="0.2">
      <c r="A71" s="29">
        <v>50</v>
      </c>
      <c r="B71" s="21">
        <v>204</v>
      </c>
      <c r="C71" s="21">
        <f>IF(VLOOKUP($B71,'Elenco CdS'!$1:$1048576,2,FALSE)="","",VLOOKUP($B71,'Elenco CdS'!$1:$1048576,2,FALSE))</f>
        <v>177</v>
      </c>
      <c r="D71" s="21">
        <f>IF(VLOOKUP($B71,'Elenco CdS'!$1:$1048576,3,FALSE)="","",VLOOKUP($B71,'Elenco CdS'!$1:$1048576,3,FALSE))</f>
        <v>177</v>
      </c>
      <c r="E71" s="18" t="str">
        <f>IF(VLOOKUP($B71,'Elenco CdS'!$1:$1048576,4,FALSE)="","",VLOOKUP($B71,'Elenco CdS'!$1:$1048576,4,FALSE))</f>
        <v>Gendotti</v>
      </c>
      <c r="F71" s="4" t="str">
        <f>IF(VLOOKUP($B71,'Elenco CdS'!$1:$1048576,5,FALSE)="","",VLOOKUP($B71,'Elenco CdS'!$1:$1048576,5,FALSE))</f>
        <v>Gabriele</v>
      </c>
      <c r="G71" s="65" t="str">
        <f>IF(VLOOKUP($B71,'Elenco CdS'!$1:$1048576,13,FALSE)="","",VLOOKUP($B71,'Elenco CdS'!$1:$1048576,13,FALSE))</f>
        <v/>
      </c>
      <c r="H71" s="65">
        <f>IF(VLOOKUP($B71,'Elenco CdS'!$1:$1048576,14,FALSE)="","",VLOOKUP($B71,'Elenco CdS'!$1:$1048576,14,FALSE))</f>
        <v>36760</v>
      </c>
      <c r="I71" s="65">
        <f>IF(VLOOKUP($B71,'Elenco CdS'!$1:$1048576,15,FALSE)="","",VLOOKUP($B71,'Elenco CdS'!$1:$1048576,15,FALSE))</f>
        <v>40647</v>
      </c>
      <c r="J71" s="3">
        <f>IF($C71="-","",COUNTIF('Elenco CdS'!C:C,C71))</f>
        <v>1</v>
      </c>
      <c r="K71" s="12">
        <f>IF($C71="-","",SUMIF('Elenco CdS'!C:C,C71,'Elenco CdS'!R:R))</f>
        <v>3887</v>
      </c>
      <c r="L71" s="13">
        <f t="shared" si="2"/>
        <v>10.642026009582478</v>
      </c>
      <c r="M71" s="16">
        <f t="shared" ca="1" si="3"/>
        <v>50</v>
      </c>
    </row>
    <row r="72" spans="1:13" ht="12.75" customHeight="1" x14ac:dyDescent="0.2">
      <c r="A72" s="29">
        <v>51</v>
      </c>
      <c r="B72" s="21">
        <v>4</v>
      </c>
      <c r="C72" s="21">
        <f>IF(VLOOKUP($B72,'Elenco CdS'!$1:$1048576,2,FALSE)="","",VLOOKUP($B72,'Elenco CdS'!$1:$1048576,2,FALSE))</f>
        <v>4</v>
      </c>
      <c r="D72" s="21">
        <f>IF(VLOOKUP($B72,'Elenco CdS'!$1:$1048576,3,FALSE)="","",VLOOKUP($B72,'Elenco CdS'!$1:$1048576,3,FALSE))</f>
        <v>4</v>
      </c>
      <c r="E72" s="18" t="str">
        <f>IF(VLOOKUP($B72,'Elenco CdS'!$1:$1048576,4,FALSE)="","",VLOOKUP($B72,'Elenco CdS'!$1:$1048576,4,FALSE))</f>
        <v>Zeglio</v>
      </c>
      <c r="F72" s="4" t="str">
        <f>IF(VLOOKUP($B72,'Elenco CdS'!$1:$1048576,5,FALSE)="","",VLOOKUP($B72,'Elenco CdS'!$1:$1048576,5,FALSE))</f>
        <v>Francesco Antonio</v>
      </c>
      <c r="G72" s="65" t="str">
        <f>IF(VLOOKUP($B72,'Elenco CdS'!$1:$1048576,13,FALSE)="","",VLOOKUP($B72,'Elenco CdS'!$1:$1048576,13,FALSE))</f>
        <v>22.05.1803</v>
      </c>
      <c r="H72" s="65" t="str">
        <f>IF(VLOOKUP($B72,'Elenco CdS'!$1:$1048576,14,FALSE)="","",VLOOKUP($B72,'Elenco CdS'!$1:$1048576,14,FALSE))</f>
        <v>24.05.1803</v>
      </c>
      <c r="I72" s="65" t="str">
        <f>IF(VLOOKUP($B72,'Elenco CdS'!$1:$1048576,15,FALSE)="","",VLOOKUP($B72,'Elenco CdS'!$1:$1048576,15,FALSE))</f>
        <v>15.05.1807</v>
      </c>
      <c r="J72" s="3">
        <f>IF($C72="-","",COUNTIF('Elenco CdS'!C:C,C72))</f>
        <v>3</v>
      </c>
      <c r="K72" s="12">
        <f>IF($C72="-","",SUMIF('Elenco CdS'!C:C,C72,'Elenco CdS'!R:R))</f>
        <v>3806</v>
      </c>
      <c r="L72" s="13">
        <f t="shared" si="2"/>
        <v>10.420260095824778</v>
      </c>
      <c r="M72" s="16">
        <f t="shared" ca="1" si="3"/>
        <v>51</v>
      </c>
    </row>
    <row r="73" spans="1:13" ht="12.75" customHeight="1" x14ac:dyDescent="0.2">
      <c r="A73" s="29">
        <v>51.2</v>
      </c>
      <c r="B73" s="21">
        <v>18</v>
      </c>
      <c r="C73" s="21" t="str">
        <f>IF(VLOOKUP($B73,'Elenco CdS'!$1:$1048576,2,FALSE)="","",VLOOKUP($B73,'Elenco CdS'!$1:$1048576,2,FALSE))</f>
        <v>-</v>
      </c>
      <c r="D73" s="21">
        <f>IF(VLOOKUP($B73,'Elenco CdS'!$1:$1048576,3,FALSE)="","",VLOOKUP($B73,'Elenco CdS'!$1:$1048576,3,FALSE))</f>
        <v>4</v>
      </c>
      <c r="E73" s="18" t="str">
        <f>IF(VLOOKUP($B73,'Elenco CdS'!$1:$1048576,4,FALSE)="","",VLOOKUP($B73,'Elenco CdS'!$1:$1048576,4,FALSE))</f>
        <v>Zeglio</v>
      </c>
      <c r="F73" s="4" t="str">
        <f>IF(VLOOKUP($B73,'Elenco CdS'!$1:$1048576,5,FALSE)="","",VLOOKUP($B73,'Elenco CdS'!$1:$1048576,5,FALSE))</f>
        <v>Francesco Antonio</v>
      </c>
      <c r="G73" s="65" t="str">
        <f>IF(VLOOKUP($B73,'Elenco CdS'!$1:$1048576,13,FALSE)="","",VLOOKUP($B73,'Elenco CdS'!$1:$1048576,13,FALSE))</f>
        <v>12.05.1811</v>
      </c>
      <c r="H73" s="65" t="str">
        <f>IF(VLOOKUP($B73,'Elenco CdS'!$1:$1048576,14,FALSE)="","",VLOOKUP($B73,'Elenco CdS'!$1:$1048576,14,FALSE))</f>
        <v>12.05.1811</v>
      </c>
      <c r="I73" s="65" t="str">
        <f>IF(VLOOKUP($B73,'Elenco CdS'!$1:$1048576,15,FALSE)="","",VLOOKUP($B73,'Elenco CdS'!$1:$1048576,15,FALSE))</f>
        <v>03.03.1815</v>
      </c>
      <c r="J73" s="3" t="str">
        <f>IF($C73="-","",COUNTIF('Elenco CdS'!C:C,C73))</f>
        <v/>
      </c>
      <c r="K73" s="12" t="str">
        <f>IF($C73="-","",SUMIF('Elenco CdS'!C:C,C73,'Elenco CdS'!R:R))</f>
        <v/>
      </c>
      <c r="L73" s="13" t="str">
        <f t="shared" si="2"/>
        <v/>
      </c>
      <c r="M73" s="16" t="str">
        <f t="shared" si="3"/>
        <v/>
      </c>
    </row>
    <row r="74" spans="1:13" ht="12.75" customHeight="1" x14ac:dyDescent="0.2">
      <c r="A74" s="29">
        <v>51.3</v>
      </c>
      <c r="B74" s="21">
        <v>29</v>
      </c>
      <c r="C74" s="21" t="str">
        <f>IF(VLOOKUP($B74,'Elenco CdS'!$1:$1048576,2,FALSE)="","",VLOOKUP($B74,'Elenco CdS'!$1:$1048576,2,FALSE))</f>
        <v>-</v>
      </c>
      <c r="D74" s="21">
        <f>IF(VLOOKUP($B74,'Elenco CdS'!$1:$1048576,3,FALSE)="","",VLOOKUP($B74,'Elenco CdS'!$1:$1048576,3,FALSE))</f>
        <v>4</v>
      </c>
      <c r="E74" s="18" t="str">
        <f>IF(VLOOKUP($B74,'Elenco CdS'!$1:$1048576,4,FALSE)="","",VLOOKUP($B74,'Elenco CdS'!$1:$1048576,4,FALSE))</f>
        <v>Zeglio</v>
      </c>
      <c r="F74" s="4" t="str">
        <f>IF(VLOOKUP($B74,'Elenco CdS'!$1:$1048576,5,FALSE)="","",VLOOKUP($B74,'Elenco CdS'!$1:$1048576,5,FALSE))</f>
        <v>Francesco Antonio</v>
      </c>
      <c r="G74" s="65" t="str">
        <f>IF(VLOOKUP($B74,'Elenco CdS'!$1:$1048576,13,FALSE)="","",VLOOKUP($B74,'Elenco CdS'!$1:$1048576,13,FALSE))</f>
        <v>06.06.1815</v>
      </c>
      <c r="H74" s="65" t="str">
        <f>IF(VLOOKUP($B74,'Elenco CdS'!$1:$1048576,14,FALSE)="","",VLOOKUP($B74,'Elenco CdS'!$1:$1048576,14,FALSE))</f>
        <v>06.06.1815</v>
      </c>
      <c r="I74" s="65" t="str">
        <f>IF(VLOOKUP($B74,'Elenco CdS'!$1:$1048576,15,FALSE)="","",VLOOKUP($B74,'Elenco CdS'!$1:$1048576,15,FALSE))</f>
        <v>24.01.1818</v>
      </c>
      <c r="J74" s="3" t="str">
        <f>IF($C74="-","",COUNTIF('Elenco CdS'!C:C,C74))</f>
        <v/>
      </c>
      <c r="K74" s="12" t="str">
        <f>IF($C74="-","",SUMIF('Elenco CdS'!C:C,C74,'Elenco CdS'!R:R))</f>
        <v/>
      </c>
      <c r="L74" s="13" t="str">
        <f t="shared" si="2"/>
        <v/>
      </c>
      <c r="M74" s="16" t="str">
        <f t="shared" si="3"/>
        <v/>
      </c>
    </row>
    <row r="75" spans="1:13" ht="12.75" customHeight="1" x14ac:dyDescent="0.2">
      <c r="A75" s="29">
        <v>52</v>
      </c>
      <c r="B75" s="21">
        <v>48</v>
      </c>
      <c r="C75" s="21">
        <f>IF(VLOOKUP($B75,'Elenco CdS'!$1:$1048576,2,FALSE)="","",VLOOKUP($B75,'Elenco CdS'!$1:$1048576,2,FALSE))</f>
        <v>38</v>
      </c>
      <c r="D75" s="21">
        <f>IF(VLOOKUP($B75,'Elenco CdS'!$1:$1048576,3,FALSE)="","",VLOOKUP($B75,'Elenco CdS'!$1:$1048576,3,FALSE))</f>
        <v>38</v>
      </c>
      <c r="E75" s="18" t="str">
        <f>IF(VLOOKUP($B75,'Elenco CdS'!$1:$1048576,4,FALSE)="","",VLOOKUP($B75,'Elenco CdS'!$1:$1048576,4,FALSE))</f>
        <v>Franscini</v>
      </c>
      <c r="F75" s="4" t="str">
        <f>IF(VLOOKUP($B75,'Elenco CdS'!$1:$1048576,5,FALSE)="","",VLOOKUP($B75,'Elenco CdS'!$1:$1048576,5,FALSE))</f>
        <v>Stefano</v>
      </c>
      <c r="G75" s="65" t="str">
        <f>IF(VLOOKUP($B75,'Elenco CdS'!$1:$1048576,13,FALSE)="","",VLOOKUP($B75,'Elenco CdS'!$1:$1048576,13,FALSE))</f>
        <v>02.05.1837</v>
      </c>
      <c r="H75" s="65" t="str">
        <f>IF(VLOOKUP($B75,'Elenco CdS'!$1:$1048576,14,FALSE)="","",VLOOKUP($B75,'Elenco CdS'!$1:$1048576,14,FALSE))</f>
        <v>09.05.1837</v>
      </c>
      <c r="I75" s="65" t="str">
        <f>IF(VLOOKUP($B75,'Elenco CdS'!$1:$1048576,15,FALSE)="","",VLOOKUP($B75,'Elenco CdS'!$1:$1048576,15,FALSE))</f>
        <v>15.05.1845</v>
      </c>
      <c r="J75" s="3">
        <f>IF($C75="-","",COUNTIF('Elenco CdS'!C:C,C75))</f>
        <v>2</v>
      </c>
      <c r="K75" s="12">
        <f>IF($C75="-","",SUMIF('Elenco CdS'!C:C,C75,'Elenco CdS'!R:R))</f>
        <v>3672</v>
      </c>
      <c r="L75" s="13">
        <f t="shared" si="2"/>
        <v>10.053388090349076</v>
      </c>
      <c r="M75" s="16">
        <f t="shared" ca="1" si="3"/>
        <v>52</v>
      </c>
    </row>
    <row r="76" spans="1:13" ht="12.75" customHeight="1" x14ac:dyDescent="0.2">
      <c r="A76" s="29">
        <v>52.2</v>
      </c>
      <c r="B76" s="21">
        <v>68</v>
      </c>
      <c r="C76" s="21" t="str">
        <f>IF(VLOOKUP($B76,'Elenco CdS'!$1:$1048576,2,FALSE)="","",VLOOKUP($B76,'Elenco CdS'!$1:$1048576,2,FALSE))</f>
        <v>-</v>
      </c>
      <c r="D76" s="21">
        <f>IF(VLOOKUP($B76,'Elenco CdS'!$1:$1048576,3,FALSE)="","",VLOOKUP($B76,'Elenco CdS'!$1:$1048576,3,FALSE))</f>
        <v>38</v>
      </c>
      <c r="E76" s="18" t="str">
        <f>IF(VLOOKUP($B76,'Elenco CdS'!$1:$1048576,4,FALSE)="","",VLOOKUP($B76,'Elenco CdS'!$1:$1048576,4,FALSE))</f>
        <v>Franscini</v>
      </c>
      <c r="F76" s="4" t="str">
        <f>IF(VLOOKUP($B76,'Elenco CdS'!$1:$1048576,5,FALSE)="","",VLOOKUP($B76,'Elenco CdS'!$1:$1048576,5,FALSE))</f>
        <v>Stefano</v>
      </c>
      <c r="G76" s="65" t="str">
        <f>IF(VLOOKUP($B76,'Elenco CdS'!$1:$1048576,13,FALSE)="","",VLOOKUP($B76,'Elenco CdS'!$1:$1048576,13,FALSE))</f>
        <v>04.05.1847</v>
      </c>
      <c r="H76" s="65" t="str">
        <f>IF(VLOOKUP($B76,'Elenco CdS'!$1:$1048576,14,FALSE)="","",VLOOKUP($B76,'Elenco CdS'!$1:$1048576,14,FALSE))</f>
        <v>11.05.1847</v>
      </c>
      <c r="I76" s="65" t="str">
        <f>IF(VLOOKUP($B76,'Elenco CdS'!$1:$1048576,15,FALSE)="","",VLOOKUP($B76,'Elenco CdS'!$1:$1048576,15,FALSE))</f>
        <v>24.05.1849</v>
      </c>
      <c r="J76" s="3" t="str">
        <f>IF($C76="-","",COUNTIF('Elenco CdS'!C:C,C76))</f>
        <v/>
      </c>
      <c r="K76" s="12" t="str">
        <f>IF($C76="-","",SUMIF('Elenco CdS'!C:C,C76,'Elenco CdS'!R:R))</f>
        <v/>
      </c>
      <c r="L76" s="13" t="str">
        <f t="shared" si="2"/>
        <v/>
      </c>
      <c r="M76" s="16" t="str">
        <f t="shared" si="3"/>
        <v/>
      </c>
    </row>
    <row r="77" spans="1:13" ht="12.75" customHeight="1" x14ac:dyDescent="0.2">
      <c r="A77" s="29">
        <v>53</v>
      </c>
      <c r="B77" s="21">
        <v>11</v>
      </c>
      <c r="C77" s="21">
        <f>IF(VLOOKUP($B77,'Elenco CdS'!$1:$1048576,2,FALSE)="","",VLOOKUP($B77,'Elenco CdS'!$1:$1048576,2,FALSE))</f>
        <v>11</v>
      </c>
      <c r="D77" s="21">
        <f>IF(VLOOKUP($B77,'Elenco CdS'!$1:$1048576,3,FALSE)="","",VLOOKUP($B77,'Elenco CdS'!$1:$1048576,3,FALSE))</f>
        <v>11</v>
      </c>
      <c r="E77" s="18" t="str">
        <f>IF(VLOOKUP($B77,'Elenco CdS'!$1:$1048576,4,FALSE)="","",VLOOKUP($B77,'Elenco CdS'!$1:$1048576,4,FALSE))</f>
        <v>Franzoni</v>
      </c>
      <c r="F77" s="4" t="str">
        <f>IF(VLOOKUP($B77,'Elenco CdS'!$1:$1048576,5,FALSE)="","",VLOOKUP($B77,'Elenco CdS'!$1:$1048576,5,FALSE))</f>
        <v>Giuseppe G. B.</v>
      </c>
      <c r="G77" s="65" t="str">
        <f>IF(VLOOKUP($B77,'Elenco CdS'!$1:$1048576,13,FALSE)="","",VLOOKUP($B77,'Elenco CdS'!$1:$1048576,13,FALSE))</f>
        <v>09.05.1805</v>
      </c>
      <c r="H77" s="65" t="str">
        <f>IF(VLOOKUP($B77,'Elenco CdS'!$1:$1048576,14,FALSE)="","",VLOOKUP($B77,'Elenco CdS'!$1:$1048576,14,FALSE))</f>
        <v>10.05.1805</v>
      </c>
      <c r="I77" s="65" t="str">
        <f>IF(VLOOKUP($B77,'Elenco CdS'!$1:$1048576,15,FALSE)="","",VLOOKUP($B77,'Elenco CdS'!$1:$1048576,15,FALSE))</f>
        <v>03.03.1815</v>
      </c>
      <c r="J77" s="3">
        <f>IF($C77="-","",COUNTIF('Elenco CdS'!C:C,C77))</f>
        <v>1</v>
      </c>
      <c r="K77" s="12">
        <f>IF($C77="-","",SUMIF('Elenco CdS'!C:C,C77,'Elenco CdS'!R:R))</f>
        <v>3584</v>
      </c>
      <c r="L77" s="13">
        <f t="shared" si="2"/>
        <v>9.8124572210814502</v>
      </c>
      <c r="M77" s="16">
        <f t="shared" ca="1" si="3"/>
        <v>53</v>
      </c>
    </row>
    <row r="78" spans="1:13" ht="12.75" customHeight="1" x14ac:dyDescent="0.2">
      <c r="A78" s="29">
        <v>54</v>
      </c>
      <c r="B78" s="21">
        <v>191</v>
      </c>
      <c r="C78" s="21">
        <f>IF(VLOOKUP($B78,'Elenco CdS'!$1:$1048576,2,FALSE)="","",VLOOKUP($B78,'Elenco CdS'!$1:$1048576,2,FALSE))</f>
        <v>164</v>
      </c>
      <c r="D78" s="21">
        <f>IF(VLOOKUP($B78,'Elenco CdS'!$1:$1048576,3,FALSE)="","",VLOOKUP($B78,'Elenco CdS'!$1:$1048576,3,FALSE))</f>
        <v>164</v>
      </c>
      <c r="E78" s="18" t="str">
        <f>IF(VLOOKUP($B78,'Elenco CdS'!$1:$1048576,4,FALSE)="","",VLOOKUP($B78,'Elenco CdS'!$1:$1048576,4,FALSE))</f>
        <v>Caccia</v>
      </c>
      <c r="F78" s="4" t="str">
        <f>IF(VLOOKUP($B78,'Elenco CdS'!$1:$1048576,5,FALSE)="","",VLOOKUP($B78,'Elenco CdS'!$1:$1048576,5,FALSE))</f>
        <v>Fulvio</v>
      </c>
      <c r="G78" s="65" t="str">
        <f>IF(VLOOKUP($B78,'Elenco CdS'!$1:$1048576,13,FALSE)="","",VLOOKUP($B78,'Elenco CdS'!$1:$1048576,13,FALSE))</f>
        <v/>
      </c>
      <c r="H78" s="65">
        <f>IF(VLOOKUP($B78,'Elenco CdS'!$1:$1048576,14,FALSE)="","",VLOOKUP($B78,'Elenco CdS'!$1:$1048576,14,FALSE))</f>
        <v>28312</v>
      </c>
      <c r="I78" s="65">
        <f>IF(VLOOKUP($B78,'Elenco CdS'!$1:$1048576,15,FALSE)="","",VLOOKUP($B78,'Elenco CdS'!$1:$1048576,15,FALSE))</f>
        <v>31883</v>
      </c>
      <c r="J78" s="3">
        <f>IF($C78="-","",COUNTIF('Elenco CdS'!C:C,C78))</f>
        <v>1</v>
      </c>
      <c r="K78" s="12">
        <f>IF($C78="-","",SUMIF('Elenco CdS'!C:C,C78,'Elenco CdS'!R:R))</f>
        <v>3571</v>
      </c>
      <c r="L78" s="13">
        <f t="shared" si="2"/>
        <v>9.7768651608487342</v>
      </c>
      <c r="M78" s="16">
        <f t="shared" ca="1" si="3"/>
        <v>54</v>
      </c>
    </row>
    <row r="79" spans="1:13" ht="12.75" customHeight="1" x14ac:dyDescent="0.2">
      <c r="A79" s="29">
        <v>55</v>
      </c>
      <c r="B79" s="21">
        <v>34</v>
      </c>
      <c r="C79" s="21">
        <f>IF(VLOOKUP($B79,'Elenco CdS'!$1:$1048576,2,FALSE)="","",VLOOKUP($B79,'Elenco CdS'!$1:$1048576,2,FALSE))</f>
        <v>27</v>
      </c>
      <c r="D79" s="21">
        <f>IF(VLOOKUP($B79,'Elenco CdS'!$1:$1048576,3,FALSE)="","",VLOOKUP($B79,'Elenco CdS'!$1:$1048576,3,FALSE))</f>
        <v>27</v>
      </c>
      <c r="E79" s="18" t="str">
        <f>IF(VLOOKUP($B79,'Elenco CdS'!$1:$1048576,4,FALSE)="","",VLOOKUP($B79,'Elenco CdS'!$1:$1048576,4,FALSE))</f>
        <v>Bonzanigo</v>
      </c>
      <c r="F79" s="4" t="str">
        <f>IF(VLOOKUP($B79,'Elenco CdS'!$1:$1048576,5,FALSE)="","",VLOOKUP($B79,'Elenco CdS'!$1:$1048576,5,FALSE))</f>
        <v>Giovanni Battista</v>
      </c>
      <c r="G79" s="65" t="str">
        <f>IF(VLOOKUP($B79,'Elenco CdS'!$1:$1048576,13,FALSE)="","",VLOOKUP($B79,'Elenco CdS'!$1:$1048576,13,FALSE))</f>
        <v>24.11.1825</v>
      </c>
      <c r="H79" s="65" t="str">
        <f>IF(VLOOKUP($B79,'Elenco CdS'!$1:$1048576,14,FALSE)="","",VLOOKUP($B79,'Elenco CdS'!$1:$1048576,14,FALSE))</f>
        <v>24.11.1825</v>
      </c>
      <c r="I79" s="65" t="str">
        <f>IF(VLOOKUP($B79,'Elenco CdS'!$1:$1048576,15,FALSE)="","",VLOOKUP($B79,'Elenco CdS'!$1:$1048576,15,FALSE))</f>
        <v>11.05.1835</v>
      </c>
      <c r="J79" s="3">
        <f>IF($C79="-","",COUNTIF('Elenco CdS'!C:C,C79))</f>
        <v>1</v>
      </c>
      <c r="K79" s="12">
        <f>IF($C79="-","",SUMIF('Elenco CdS'!C:C,C79,'Elenco CdS'!R:R))</f>
        <v>3455</v>
      </c>
      <c r="L79" s="13">
        <f t="shared" si="2"/>
        <v>9.4592744695414108</v>
      </c>
      <c r="M79" s="16">
        <f t="shared" ca="1" si="3"/>
        <v>55</v>
      </c>
    </row>
    <row r="80" spans="1:13" ht="12.75" customHeight="1" x14ac:dyDescent="0.2">
      <c r="A80" s="29">
        <v>56</v>
      </c>
      <c r="B80" s="21">
        <v>106</v>
      </c>
      <c r="C80" s="21">
        <f>IF(VLOOKUP($B80,'Elenco CdS'!$1:$1048576,2,FALSE)="","",VLOOKUP($B80,'Elenco CdS'!$1:$1048576,2,FALSE))</f>
        <v>84</v>
      </c>
      <c r="D80" s="21">
        <f>IF(VLOOKUP($B80,'Elenco CdS'!$1:$1048576,3,FALSE)="","",VLOOKUP($B80,'Elenco CdS'!$1:$1048576,3,FALSE))</f>
        <v>84</v>
      </c>
      <c r="E80" s="18" t="str">
        <f>IF(VLOOKUP($B80,'Elenco CdS'!$1:$1048576,4,FALSE)="","",VLOOKUP($B80,'Elenco CdS'!$1:$1048576,4,FALSE))</f>
        <v>Rossi</v>
      </c>
      <c r="F80" s="4" t="str">
        <f>IF(VLOOKUP($B80,'Elenco CdS'!$1:$1048576,5,FALSE)="","",VLOOKUP($B80,'Elenco CdS'!$1:$1048576,5,FALSE))</f>
        <v>Ermenegildo</v>
      </c>
      <c r="G80" s="65" t="str">
        <f>IF(VLOOKUP($B80,'Elenco CdS'!$1:$1048576,13,FALSE)="","",VLOOKUP($B80,'Elenco CdS'!$1:$1048576,13,FALSE))</f>
        <v>05.05.1869</v>
      </c>
      <c r="H80" s="65" t="str">
        <f>IF(VLOOKUP($B80,'Elenco CdS'!$1:$1048576,14,FALSE)="","",VLOOKUP($B80,'Elenco CdS'!$1:$1048576,14,FALSE))</f>
        <v>15.05.1869</v>
      </c>
      <c r="I80" s="65" t="str">
        <f>IF(VLOOKUP($B80,'Elenco CdS'!$1:$1048576,15,FALSE)="","",VLOOKUP($B80,'Elenco CdS'!$1:$1048576,15,FALSE))</f>
        <v>02.05.1873</v>
      </c>
      <c r="J80" s="3">
        <f>IF($C80="-","",COUNTIF('Elenco CdS'!C:C,C80))</f>
        <v>2</v>
      </c>
      <c r="K80" s="12">
        <f>IF($C80="-","",SUMIF('Elenco CdS'!C:C,C80,'Elenco CdS'!R:R))</f>
        <v>3360</v>
      </c>
      <c r="L80" s="13">
        <f t="shared" si="2"/>
        <v>9.1991786447638599</v>
      </c>
      <c r="M80" s="16">
        <f t="shared" ca="1" si="3"/>
        <v>56</v>
      </c>
    </row>
    <row r="81" spans="1:13" ht="12.75" customHeight="1" x14ac:dyDescent="0.2">
      <c r="A81" s="29">
        <v>56.2</v>
      </c>
      <c r="B81" s="21">
        <v>117</v>
      </c>
      <c r="C81" s="21" t="str">
        <f>IF(VLOOKUP($B81,'Elenco CdS'!$1:$1048576,2,FALSE)="","",VLOOKUP($B81,'Elenco CdS'!$1:$1048576,2,FALSE))</f>
        <v>-</v>
      </c>
      <c r="D81" s="21">
        <f>IF(VLOOKUP($B81,'Elenco CdS'!$1:$1048576,3,FALSE)="","",VLOOKUP($B81,'Elenco CdS'!$1:$1048576,3,FALSE))</f>
        <v>84</v>
      </c>
      <c r="E81" s="18" t="str">
        <f>IF(VLOOKUP($B81,'Elenco CdS'!$1:$1048576,4,FALSE)="","",VLOOKUP($B81,'Elenco CdS'!$1:$1048576,4,FALSE))</f>
        <v>Rossi</v>
      </c>
      <c r="F81" s="4" t="str">
        <f>IF(VLOOKUP($B81,'Elenco CdS'!$1:$1048576,5,FALSE)="","",VLOOKUP($B81,'Elenco CdS'!$1:$1048576,5,FALSE))</f>
        <v>Ermenegildo</v>
      </c>
      <c r="G81" s="65" t="str">
        <f>IF(VLOOKUP($B81,'Elenco CdS'!$1:$1048576,13,FALSE)="","",VLOOKUP($B81,'Elenco CdS'!$1:$1048576,13,FALSE))</f>
        <v>05.02.1877</v>
      </c>
      <c r="H81" s="65" t="str">
        <f>IF(VLOOKUP($B81,'Elenco CdS'!$1:$1048576,14,FALSE)="","",VLOOKUP($B81,'Elenco CdS'!$1:$1048576,14,FALSE))</f>
        <v>06.02.1877</v>
      </c>
      <c r="I81" s="65" t="str">
        <f>IF(VLOOKUP($B81,'Elenco CdS'!$1:$1048576,15,FALSE)="","",VLOOKUP($B81,'Elenco CdS'!$1:$1048576,15,FALSE))</f>
        <v>03.05.1882</v>
      </c>
      <c r="J81" s="3" t="str">
        <f>IF($C81="-","",COUNTIF('Elenco CdS'!C:C,C81))</f>
        <v/>
      </c>
      <c r="K81" s="12" t="str">
        <f>IF($C81="-","",SUMIF('Elenco CdS'!C:C,C81,'Elenco CdS'!R:R))</f>
        <v/>
      </c>
      <c r="L81" s="13" t="str">
        <f t="shared" si="2"/>
        <v/>
      </c>
      <c r="M81" s="16" t="str">
        <f t="shared" si="3"/>
        <v/>
      </c>
    </row>
    <row r="82" spans="1:13" ht="12.75" customHeight="1" x14ac:dyDescent="0.2">
      <c r="A82" s="31">
        <v>57</v>
      </c>
      <c r="B82" s="22">
        <v>210</v>
      </c>
      <c r="C82" s="30">
        <f>IF(VLOOKUP($B82,'Elenco CdS'!$1:$1048576,2,FALSE)="","",VLOOKUP($B82,'Elenco CdS'!$1:$1048576,2,FALSE))</f>
        <v>183</v>
      </c>
      <c r="D82" s="30">
        <f>IF(VLOOKUP($B82,'Elenco CdS'!$1:$1048576,3,FALSE)="","",VLOOKUP($B82,'Elenco CdS'!$1:$1048576,3,FALSE))</f>
        <v>183</v>
      </c>
      <c r="E82" s="19" t="str">
        <f>IF(VLOOKUP($B82,'Elenco CdS'!$1:$1048576,4,FALSE)="","",VLOOKUP($B82,'Elenco CdS'!$1:$1048576,4,FALSE))</f>
        <v>Zali</v>
      </c>
      <c r="F82" s="8" t="str">
        <f>IF(VLOOKUP($B82,'Elenco CdS'!$1:$1048576,5,FALSE)="","",VLOOKUP($B82,'Elenco CdS'!$1:$1048576,5,FALSE))</f>
        <v>Claudio</v>
      </c>
      <c r="G82" s="67" t="str">
        <f>IF(VLOOKUP($B82,'Elenco CdS'!$1:$1048576,13,FALSE)="","",VLOOKUP($B82,'Elenco CdS'!$1:$1048576,13,FALSE))</f>
        <v/>
      </c>
      <c r="H82" s="67">
        <f>IF(VLOOKUP($B82,'Elenco CdS'!$1:$1048576,14,FALSE)="","",VLOOKUP($B82,'Elenco CdS'!$1:$1048576,14,FALSE))</f>
        <v>41590</v>
      </c>
      <c r="I82" s="68" t="s">
        <v>846</v>
      </c>
      <c r="J82" s="28">
        <f>IF($C82="-","",COUNTIF('Elenco CdS'!C:C,C82))</f>
        <v>1</v>
      </c>
      <c r="K82" s="14">
        <f ca="1">IF($C82="-","",SUMIF('Elenco CdS'!C:C,C82,'Elenco CdS'!R:R))</f>
        <v>3248</v>
      </c>
      <c r="L82" s="15">
        <f t="shared" ca="1" si="2"/>
        <v>8.8925393566050648</v>
      </c>
      <c r="M82" s="17">
        <f t="shared" ca="1" si="3"/>
        <v>57</v>
      </c>
    </row>
    <row r="83" spans="1:13" ht="12.75" customHeight="1" x14ac:dyDescent="0.2">
      <c r="A83" s="29">
        <v>58</v>
      </c>
      <c r="B83" s="21">
        <v>151</v>
      </c>
      <c r="C83" s="21">
        <f>IF(VLOOKUP($B83,'Elenco CdS'!$1:$1048576,2,FALSE)="","",VLOOKUP($B83,'Elenco CdS'!$1:$1048576,2,FALSE))</f>
        <v>127</v>
      </c>
      <c r="D83" s="21">
        <f>IF(VLOOKUP($B83,'Elenco CdS'!$1:$1048576,3,FALSE)="","",VLOOKUP($B83,'Elenco CdS'!$1:$1048576,3,FALSE))</f>
        <v>127</v>
      </c>
      <c r="E83" s="18" t="str">
        <f>IF(VLOOKUP($B83,'Elenco CdS'!$1:$1048576,4,FALSE)="","",VLOOKUP($B83,'Elenco CdS'!$1:$1048576,4,FALSE))</f>
        <v>Maggini</v>
      </c>
      <c r="F83" s="4" t="str">
        <f>IF(VLOOKUP($B83,'Elenco CdS'!$1:$1048576,5,FALSE)="","",VLOOKUP($B83,'Elenco CdS'!$1:$1048576,5,FALSE))</f>
        <v>Carlo</v>
      </c>
      <c r="G83" s="65">
        <f>IF(VLOOKUP($B83,'Elenco CdS'!$1:$1048576,13,FALSE)="","",VLOOKUP($B83,'Elenco CdS'!$1:$1048576,13,FALSE))</f>
        <v>4451</v>
      </c>
      <c r="H83" s="65">
        <f>IF(VLOOKUP($B83,'Elenco CdS'!$1:$1048576,14,FALSE)="","",VLOOKUP($B83,'Elenco CdS'!$1:$1048576,14,FALSE))</f>
        <v>4482</v>
      </c>
      <c r="I83" s="65">
        <f>IF(VLOOKUP($B83,'Elenco CdS'!$1:$1048576,15,FALSE)="","",VLOOKUP($B83,'Elenco CdS'!$1:$1048576,15,FALSE))</f>
        <v>7709</v>
      </c>
      <c r="J83" s="3">
        <f>IF($C83="-","",COUNTIF('Elenco CdS'!C:C,C83))</f>
        <v>1</v>
      </c>
      <c r="K83" s="12">
        <f>IF($C83="-","",SUMIF('Elenco CdS'!C:C,C83,'Elenco CdS'!R:R))</f>
        <v>3227</v>
      </c>
      <c r="L83" s="13">
        <f t="shared" si="2"/>
        <v>8.8350444900752905</v>
      </c>
      <c r="M83" s="16">
        <f t="shared" ca="1" si="3"/>
        <v>58</v>
      </c>
    </row>
    <row r="84" spans="1:13" ht="12.75" customHeight="1" x14ac:dyDescent="0.2">
      <c r="A84" s="29">
        <v>59</v>
      </c>
      <c r="B84" s="21">
        <v>24</v>
      </c>
      <c r="C84" s="21">
        <f>IF(VLOOKUP($B84,'Elenco CdS'!$1:$1048576,2,FALSE)="","",VLOOKUP($B84,'Elenco CdS'!$1:$1048576,2,FALSE))</f>
        <v>20</v>
      </c>
      <c r="D84" s="21">
        <f>IF(VLOOKUP($B84,'Elenco CdS'!$1:$1048576,3,FALSE)="","",VLOOKUP($B84,'Elenco CdS'!$1:$1048576,3,FALSE))</f>
        <v>20</v>
      </c>
      <c r="E84" s="18" t="str">
        <f>IF(VLOOKUP($B84,'Elenco CdS'!$1:$1048576,4,FALSE)="","",VLOOKUP($B84,'Elenco CdS'!$1:$1048576,4,FALSE))</f>
        <v>Bsutelli</v>
      </c>
      <c r="F84" s="4" t="str">
        <f>IF(VLOOKUP($B84,'Elenco CdS'!$1:$1048576,5,FALSE)="","",VLOOKUP($B84,'Elenco CdS'!$1:$1048576,5,FALSE))</f>
        <v>Andrea</v>
      </c>
      <c r="G84" s="65" t="str">
        <f>IF(VLOOKUP($B84,'Elenco CdS'!$1:$1048576,13,FALSE)="","",VLOOKUP($B84,'Elenco CdS'!$1:$1048576,13,FALSE))</f>
        <v>02.03.1815</v>
      </c>
      <c r="H84" s="65" t="str">
        <f>IF(VLOOKUP($B84,'Elenco CdS'!$1:$1048576,14,FALSE)="","",VLOOKUP($B84,'Elenco CdS'!$1:$1048576,14,FALSE))</f>
        <v>03.03.1815</v>
      </c>
      <c r="I84" s="65" t="str">
        <f>IF(VLOOKUP($B84,'Elenco CdS'!$1:$1048576,15,FALSE)="","",VLOOKUP($B84,'Elenco CdS'!$1:$1048576,15,FALSE))</f>
        <v>28.12.1823</v>
      </c>
      <c r="J84" s="3">
        <f>IF($C84="-","",COUNTIF('Elenco CdS'!C:C,C84))</f>
        <v>1</v>
      </c>
      <c r="K84" s="12">
        <f>IF($C84="-","",SUMIF('Elenco CdS'!C:C,C84,'Elenco CdS'!R:R))</f>
        <v>3222</v>
      </c>
      <c r="L84" s="13">
        <f t="shared" si="2"/>
        <v>8.821355236139631</v>
      </c>
      <c r="M84" s="16">
        <f t="shared" ca="1" si="3"/>
        <v>59</v>
      </c>
    </row>
    <row r="85" spans="1:13" ht="12.75" customHeight="1" x14ac:dyDescent="0.2">
      <c r="A85" s="29">
        <v>60</v>
      </c>
      <c r="B85" s="21">
        <v>163</v>
      </c>
      <c r="C85" s="21">
        <f>IF(VLOOKUP($B85,'Elenco CdS'!$1:$1048576,2,FALSE)="","",VLOOKUP($B85,'Elenco CdS'!$1:$1048576,2,FALSE))</f>
        <v>136</v>
      </c>
      <c r="D85" s="21">
        <f>IF(VLOOKUP($B85,'Elenco CdS'!$1:$1048576,3,FALSE)="","",VLOOKUP($B85,'Elenco CdS'!$1:$1048576,3,FALSE))</f>
        <v>136</v>
      </c>
      <c r="E85" s="18" t="str">
        <f>IF(VLOOKUP($B85,'Elenco CdS'!$1:$1048576,4,FALSE)="","",VLOOKUP($B85,'Elenco CdS'!$1:$1048576,4,FALSE))</f>
        <v>Galli</v>
      </c>
      <c r="F85" s="4" t="str">
        <f>IF(VLOOKUP($B85,'Elenco CdS'!$1:$1048576,5,FALSE)="","",VLOOKUP($B85,'Elenco CdS'!$1:$1048576,5,FALSE))</f>
        <v>Antonio</v>
      </c>
      <c r="G85" s="65" t="str">
        <f>IF(VLOOKUP($B85,'Elenco CdS'!$1:$1048576,13,FALSE)="","",VLOOKUP($B85,'Elenco CdS'!$1:$1048576,13,FALSE))</f>
        <v/>
      </c>
      <c r="H85" s="65">
        <f>IF(VLOOKUP($B85,'Elenco CdS'!$1:$1048576,14,FALSE)="","",VLOOKUP($B85,'Elenco CdS'!$1:$1048576,14,FALSE))</f>
        <v>9741</v>
      </c>
      <c r="I85" s="65">
        <f>IF(VLOOKUP($B85,'Elenco CdS'!$1:$1048576,15,FALSE)="","",VLOOKUP($B85,'Elenco CdS'!$1:$1048576,15,FALSE))</f>
        <v>12833</v>
      </c>
      <c r="J85" s="3">
        <f>IF($C85="-","",COUNTIF('Elenco CdS'!C:C,C85))</f>
        <v>1</v>
      </c>
      <c r="K85" s="12">
        <f>IF($C85="-","",SUMIF('Elenco CdS'!C:C,C85,'Elenco CdS'!R:R))</f>
        <v>3092</v>
      </c>
      <c r="L85" s="13">
        <f t="shared" si="2"/>
        <v>8.4654346338124569</v>
      </c>
      <c r="M85" s="16">
        <f t="shared" ca="1" si="3"/>
        <v>60</v>
      </c>
    </row>
    <row r="86" spans="1:13" ht="12.75" customHeight="1" x14ac:dyDescent="0.2">
      <c r="A86" s="29">
        <v>61</v>
      </c>
      <c r="B86" s="21">
        <v>56</v>
      </c>
      <c r="C86" s="21">
        <f>IF(VLOOKUP($B86,'Elenco CdS'!$1:$1048576,2,FALSE)="","",VLOOKUP($B86,'Elenco CdS'!$1:$1048576,2,FALSE))</f>
        <v>45</v>
      </c>
      <c r="D86" s="21">
        <f>IF(VLOOKUP($B86,'Elenco CdS'!$1:$1048576,3,FALSE)="","",VLOOKUP($B86,'Elenco CdS'!$1:$1048576,3,FALSE))</f>
        <v>45</v>
      </c>
      <c r="E86" s="18" t="str">
        <f>IF(VLOOKUP($B86,'Elenco CdS'!$1:$1048576,4,FALSE)="","",VLOOKUP($B86,'Elenco CdS'!$1:$1048576,4,FALSE))</f>
        <v>Galli</v>
      </c>
      <c r="F86" s="4" t="str">
        <f>IF(VLOOKUP($B86,'Elenco CdS'!$1:$1048576,5,FALSE)="","",VLOOKUP($B86,'Elenco CdS'!$1:$1048576,5,FALSE))</f>
        <v>Domenico</v>
      </c>
      <c r="G86" s="65" t="str">
        <f>IF(VLOOKUP($B86,'Elenco CdS'!$1:$1048576,13,FALSE)="","",VLOOKUP($B86,'Elenco CdS'!$1:$1048576,13,FALSE))</f>
        <v>19.12.1839</v>
      </c>
      <c r="H86" s="65" t="str">
        <f>IF(VLOOKUP($B86,'Elenco CdS'!$1:$1048576,14,FALSE)="","",VLOOKUP($B86,'Elenco CdS'!$1:$1048576,14,FALSE))</f>
        <v>20.12.1839</v>
      </c>
      <c r="I86" s="65" t="str">
        <f>IF(VLOOKUP($B86,'Elenco CdS'!$1:$1048576,15,FALSE)="","",VLOOKUP($B86,'Elenco CdS'!$1:$1048576,15,FALSE))</f>
        <v>11.05.1848</v>
      </c>
      <c r="J86" s="3">
        <f>IF($C86="-","",COUNTIF('Elenco CdS'!C:C,C86))</f>
        <v>1</v>
      </c>
      <c r="K86" s="12">
        <f>IF($C86="-","",SUMIF('Elenco CdS'!C:C,C86,'Elenco CdS'!R:R))</f>
        <v>3065</v>
      </c>
      <c r="L86" s="13">
        <f t="shared" si="2"/>
        <v>8.3915126625598901</v>
      </c>
      <c r="M86" s="16">
        <f t="shared" ca="1" si="3"/>
        <v>61</v>
      </c>
    </row>
    <row r="87" spans="1:13" ht="12.75" customHeight="1" x14ac:dyDescent="0.2">
      <c r="A87" s="29">
        <v>62</v>
      </c>
      <c r="B87" s="21">
        <v>59</v>
      </c>
      <c r="C87" s="21">
        <f>IF(VLOOKUP($B87,'Elenco CdS'!$1:$1048576,2,FALSE)="","",VLOOKUP($B87,'Elenco CdS'!$1:$1048576,2,FALSE))</f>
        <v>48</v>
      </c>
      <c r="D87" s="21">
        <f>IF(VLOOKUP($B87,'Elenco CdS'!$1:$1048576,3,FALSE)="","",VLOOKUP($B87,'Elenco CdS'!$1:$1048576,3,FALSE))</f>
        <v>48</v>
      </c>
      <c r="E87" s="18" t="str">
        <f>IF(VLOOKUP($B87,'Elenco CdS'!$1:$1048576,4,FALSE)="","",VLOOKUP($B87,'Elenco CdS'!$1:$1048576,4,FALSE))</f>
        <v>Reali</v>
      </c>
      <c r="F87" s="4" t="str">
        <f>IF(VLOOKUP($B87,'Elenco CdS'!$1:$1048576,5,FALSE)="","",VLOOKUP($B87,'Elenco CdS'!$1:$1048576,5,FALSE))</f>
        <v>Giuseppe</v>
      </c>
      <c r="G87" s="65" t="str">
        <f>IF(VLOOKUP($B87,'Elenco CdS'!$1:$1048576,13,FALSE)="","",VLOOKUP($B87,'Elenco CdS'!$1:$1048576,13,FALSE))</f>
        <v>19.12.1839</v>
      </c>
      <c r="H87" s="65" t="str">
        <f>IF(VLOOKUP($B87,'Elenco CdS'!$1:$1048576,14,FALSE)="","",VLOOKUP($B87,'Elenco CdS'!$1:$1048576,14,FALSE))</f>
        <v>20.12.1839</v>
      </c>
      <c r="I87" s="65" t="str">
        <f>IF(VLOOKUP($B87,'Elenco CdS'!$1:$1048576,15,FALSE)="","",VLOOKUP($B87,'Elenco CdS'!$1:$1048576,15,FALSE))</f>
        <v>11.05.1848</v>
      </c>
      <c r="J87" s="3">
        <f>IF($C87="-","",COUNTIF('Elenco CdS'!C:C,C87))</f>
        <v>1</v>
      </c>
      <c r="K87" s="12">
        <f>IF($C87="-","",SUMIF('Elenco CdS'!C:C,C87,'Elenco CdS'!R:R))</f>
        <v>3065</v>
      </c>
      <c r="L87" s="13">
        <f t="shared" si="2"/>
        <v>8.3915126625598901</v>
      </c>
      <c r="M87" s="16">
        <f t="shared" ca="1" si="3"/>
        <v>61</v>
      </c>
    </row>
    <row r="88" spans="1:13" ht="12.75" customHeight="1" x14ac:dyDescent="0.2">
      <c r="A88" s="29">
        <v>63</v>
      </c>
      <c r="B88" s="21">
        <v>127</v>
      </c>
      <c r="C88" s="21">
        <f>IF(VLOOKUP($B88,'Elenco CdS'!$1:$1048576,2,FALSE)="","",VLOOKUP($B88,'Elenco CdS'!$1:$1048576,2,FALSE))</f>
        <v>104</v>
      </c>
      <c r="D88" s="21">
        <f>IF(VLOOKUP($B88,'Elenco CdS'!$1:$1048576,3,FALSE)="","",VLOOKUP($B88,'Elenco CdS'!$1:$1048576,3,FALSE))</f>
        <v>104</v>
      </c>
      <c r="E88" s="18" t="str">
        <f>IF(VLOOKUP($B88,'Elenco CdS'!$1:$1048576,4,FALSE)="","",VLOOKUP($B88,'Elenco CdS'!$1:$1048576,4,FALSE))</f>
        <v>Gianella</v>
      </c>
      <c r="F88" s="4" t="str">
        <f>IF(VLOOKUP($B88,'Elenco CdS'!$1:$1048576,5,FALSE)="","",VLOOKUP($B88,'Elenco CdS'!$1:$1048576,5,FALSE))</f>
        <v>Ferdinando</v>
      </c>
      <c r="G88" s="65" t="str">
        <f>IF(VLOOKUP($B88,'Elenco CdS'!$1:$1048576,13,FALSE)="","",VLOOKUP($B88,'Elenco CdS'!$1:$1048576,13,FALSE))</f>
        <v>01.02.1884</v>
      </c>
      <c r="H88" s="65" t="str">
        <f>IF(VLOOKUP($B88,'Elenco CdS'!$1:$1048576,14,FALSE)="","",VLOOKUP($B88,'Elenco CdS'!$1:$1048576,14,FALSE))</f>
        <v>01.02.1884</v>
      </c>
      <c r="I88" s="65" t="str">
        <f>IF(VLOOKUP($B88,'Elenco CdS'!$1:$1048576,15,FALSE)="","",VLOOKUP($B88,'Elenco CdS'!$1:$1048576,15,FALSE))</f>
        <v>30.04.1892</v>
      </c>
      <c r="J88" s="3">
        <f>IF($C88="-","",COUNTIF('Elenco CdS'!C:C,C88))</f>
        <v>1</v>
      </c>
      <c r="K88" s="12">
        <f>IF($C88="-","",SUMIF('Elenco CdS'!C:C,C88,'Elenco CdS'!R:R))</f>
        <v>3011</v>
      </c>
      <c r="L88" s="13">
        <f t="shared" si="2"/>
        <v>8.2436687200547567</v>
      </c>
      <c r="M88" s="16">
        <f t="shared" ca="1" si="3"/>
        <v>63</v>
      </c>
    </row>
    <row r="89" spans="1:13" ht="12.75" customHeight="1" x14ac:dyDescent="0.2">
      <c r="A89" s="29">
        <v>64</v>
      </c>
      <c r="B89" s="21">
        <v>205</v>
      </c>
      <c r="C89" s="21">
        <f>IF(VLOOKUP($B89,'Elenco CdS'!$1:$1048576,2,FALSE)="","",VLOOKUP($B89,'Elenco CdS'!$1:$1048576,2,FALSE))</f>
        <v>178</v>
      </c>
      <c r="D89" s="21">
        <f>IF(VLOOKUP($B89,'Elenco CdS'!$1:$1048576,3,FALSE)="","",VLOOKUP($B89,'Elenco CdS'!$1:$1048576,3,FALSE))</f>
        <v>178</v>
      </c>
      <c r="E89" s="18" t="str">
        <f>IF(VLOOKUP($B89,'Elenco CdS'!$1:$1048576,4,FALSE)="","",VLOOKUP($B89,'Elenco CdS'!$1:$1048576,4,FALSE))</f>
        <v>Sadis</v>
      </c>
      <c r="F89" s="4" t="str">
        <f>IF(VLOOKUP($B89,'Elenco CdS'!$1:$1048576,5,FALSE)="","",VLOOKUP($B89,'Elenco CdS'!$1:$1048576,5,FALSE))</f>
        <v>Laura</v>
      </c>
      <c r="G89" s="65">
        <f>IF(VLOOKUP($B89,'Elenco CdS'!$1:$1048576,13,FALSE)="","",VLOOKUP($B89,'Elenco CdS'!$1:$1048576,13,FALSE))</f>
        <v>39173</v>
      </c>
      <c r="H89" s="65">
        <f>IF(VLOOKUP($B89,'Elenco CdS'!$1:$1048576,14,FALSE)="","",VLOOKUP($B89,'Elenco CdS'!$1:$1048576,14,FALSE))</f>
        <v>39176</v>
      </c>
      <c r="I89" s="65">
        <f>IF(VLOOKUP($B89,'Elenco CdS'!$1:$1048576,15,FALSE)="","",VLOOKUP($B89,'Elenco CdS'!$1:$1048576,15,FALSE))</f>
        <v>42117</v>
      </c>
      <c r="J89" s="3">
        <f>IF($C89="-","",COUNTIF('Elenco CdS'!C:C,C89))</f>
        <v>1</v>
      </c>
      <c r="K89" s="12">
        <f>IF($C89="-","",SUMIF('Elenco CdS'!C:C,C89,'Elenco CdS'!R:R))</f>
        <v>2941</v>
      </c>
      <c r="L89" s="13">
        <f t="shared" si="2"/>
        <v>8.0520191649555102</v>
      </c>
      <c r="M89" s="16">
        <f t="shared" ca="1" si="3"/>
        <v>64</v>
      </c>
    </row>
    <row r="90" spans="1:13" ht="12.75" customHeight="1" x14ac:dyDescent="0.2">
      <c r="A90" s="29">
        <v>65</v>
      </c>
      <c r="B90" s="21">
        <v>104</v>
      </c>
      <c r="C90" s="21">
        <f>IF(VLOOKUP($B90,'Elenco CdS'!$1:$1048576,2,FALSE)="","",VLOOKUP($B90,'Elenco CdS'!$1:$1048576,2,FALSE))</f>
        <v>83</v>
      </c>
      <c r="D90" s="21">
        <f>IF(VLOOKUP($B90,'Elenco CdS'!$1:$1048576,3,FALSE)="","",VLOOKUP($B90,'Elenco CdS'!$1:$1048576,3,FALSE))</f>
        <v>83</v>
      </c>
      <c r="E90" s="18" t="str">
        <f>IF(VLOOKUP($B90,'Elenco CdS'!$1:$1048576,4,FALSE)="","",VLOOKUP($B90,'Elenco CdS'!$1:$1048576,4,FALSE))</f>
        <v>Franchini</v>
      </c>
      <c r="F90" s="4" t="str">
        <f>IF(VLOOKUP($B90,'Elenco CdS'!$1:$1048576,5,FALSE)="","",VLOOKUP($B90,'Elenco CdS'!$1:$1048576,5,FALSE))</f>
        <v>Alessandro</v>
      </c>
      <c r="G90" s="65" t="str">
        <f>IF(VLOOKUP($B90,'Elenco CdS'!$1:$1048576,13,FALSE)="","",VLOOKUP($B90,'Elenco CdS'!$1:$1048576,13,FALSE))</f>
        <v>17.04.1866</v>
      </c>
      <c r="H90" s="65" t="str">
        <f>IF(VLOOKUP($B90,'Elenco CdS'!$1:$1048576,14,FALSE)="","",VLOOKUP($B90,'Elenco CdS'!$1:$1048576,14,FALSE))</f>
        <v>21.04.1866</v>
      </c>
      <c r="I90" s="65" t="str">
        <f>IF(VLOOKUP($B90,'Elenco CdS'!$1:$1048576,15,FALSE)="","",VLOOKUP($B90,'Elenco CdS'!$1:$1048576,15,FALSE))</f>
        <v>07.05.1874</v>
      </c>
      <c r="J90" s="3">
        <f>IF($C90="-","",COUNTIF('Elenco CdS'!C:C,C90))</f>
        <v>1</v>
      </c>
      <c r="K90" s="12">
        <f>IF($C90="-","",SUMIF('Elenco CdS'!C:C,C90,'Elenco CdS'!R:R))</f>
        <v>2938</v>
      </c>
      <c r="L90" s="13">
        <f t="shared" si="2"/>
        <v>8.0438056125941131</v>
      </c>
      <c r="M90" s="16">
        <f t="shared" ca="1" si="3"/>
        <v>65</v>
      </c>
    </row>
    <row r="91" spans="1:13" ht="12.75" customHeight="1" x14ac:dyDescent="0.2">
      <c r="A91" s="29">
        <v>66</v>
      </c>
      <c r="B91" s="21">
        <v>100</v>
      </c>
      <c r="C91" s="21">
        <f>IF(VLOOKUP($B91,'Elenco CdS'!$1:$1048576,2,FALSE)="","",VLOOKUP($B91,'Elenco CdS'!$1:$1048576,2,FALSE))</f>
        <v>80</v>
      </c>
      <c r="D91" s="21">
        <f>IF(VLOOKUP($B91,'Elenco CdS'!$1:$1048576,3,FALSE)="","",VLOOKUP($B91,'Elenco CdS'!$1:$1048576,3,FALSE))</f>
        <v>80</v>
      </c>
      <c r="E91" s="18" t="str">
        <f>IF(VLOOKUP($B91,'Elenco CdS'!$1:$1048576,4,FALSE)="","",VLOOKUP($B91,'Elenco CdS'!$1:$1048576,4,FALSE))</f>
        <v>Mariotti</v>
      </c>
      <c r="F91" s="4" t="str">
        <f>IF(VLOOKUP($B91,'Elenco CdS'!$1:$1048576,5,FALSE)="","",VLOOKUP($B91,'Elenco CdS'!$1:$1048576,5,FALSE))</f>
        <v>Damiano</v>
      </c>
      <c r="G91" s="65" t="str">
        <f>IF(VLOOKUP($B91,'Elenco CdS'!$1:$1048576,13,FALSE)="","",VLOOKUP($B91,'Elenco CdS'!$1:$1048576,13,FALSE))</f>
        <v>22.04.1863</v>
      </c>
      <c r="H91" s="65" t="str">
        <f>IF(VLOOKUP($B91,'Elenco CdS'!$1:$1048576,14,FALSE)="","",VLOOKUP($B91,'Elenco CdS'!$1:$1048576,14,FALSE))</f>
        <v>27.04.1863</v>
      </c>
      <c r="I91" s="65" t="str">
        <f>IF(VLOOKUP($B91,'Elenco CdS'!$1:$1048576,15,FALSE)="","",VLOOKUP($B91,'Elenco CdS'!$1:$1048576,15,FALSE))</f>
        <v>08.05.1871</v>
      </c>
      <c r="J91" s="3">
        <f>IF($C91="-","",COUNTIF('Elenco CdS'!C:C,C91))</f>
        <v>1</v>
      </c>
      <c r="K91" s="12">
        <f>IF($C91="-","",SUMIF('Elenco CdS'!C:C,C91,'Elenco CdS'!R:R))</f>
        <v>2933</v>
      </c>
      <c r="L91" s="13">
        <f t="shared" si="2"/>
        <v>8.0301163586584536</v>
      </c>
      <c r="M91" s="16">
        <f t="shared" ca="1" si="3"/>
        <v>66</v>
      </c>
    </row>
    <row r="92" spans="1:13" ht="12.75" customHeight="1" x14ac:dyDescent="0.2">
      <c r="A92" s="29">
        <v>67</v>
      </c>
      <c r="B92" s="21">
        <v>66</v>
      </c>
      <c r="C92" s="21">
        <f>IF(VLOOKUP($B92,'Elenco CdS'!$1:$1048576,2,FALSE)="","",VLOOKUP($B92,'Elenco CdS'!$1:$1048576,2,FALSE))</f>
        <v>54</v>
      </c>
      <c r="D92" s="21">
        <f>IF(VLOOKUP($B92,'Elenco CdS'!$1:$1048576,3,FALSE)="","",VLOOKUP($B92,'Elenco CdS'!$1:$1048576,3,FALSE))</f>
        <v>54</v>
      </c>
      <c r="E92" s="18" t="str">
        <f>IF(VLOOKUP($B92,'Elenco CdS'!$1:$1048576,4,FALSE)="","",VLOOKUP($B92,'Elenco CdS'!$1:$1048576,4,FALSE))</f>
        <v>Pfiffer Gagliardi</v>
      </c>
      <c r="F92" s="4" t="str">
        <f>IF(VLOOKUP($B92,'Elenco CdS'!$1:$1048576,5,FALSE)="","",VLOOKUP($B92,'Elenco CdS'!$1:$1048576,5,FALSE))</f>
        <v>Giacomo</v>
      </c>
      <c r="G92" s="65" t="str">
        <f>IF(VLOOKUP($B92,'Elenco CdS'!$1:$1048576,13,FALSE)="","",VLOOKUP($B92,'Elenco CdS'!$1:$1048576,13,FALSE))</f>
        <v>06.05.1845</v>
      </c>
      <c r="H92" s="65" t="str">
        <f>IF(VLOOKUP($B92,'Elenco CdS'!$1:$1048576,14,FALSE)="","",VLOOKUP($B92,'Elenco CdS'!$1:$1048576,14,FALSE))</f>
        <v>15.05.1845</v>
      </c>
      <c r="I92" s="65" t="str">
        <f>IF(VLOOKUP($B92,'Elenco CdS'!$1:$1048576,15,FALSE)="","",VLOOKUP($B92,'Elenco CdS'!$1:$1048576,15,FALSE))</f>
        <v>24.05.1853</v>
      </c>
      <c r="J92" s="3">
        <f>IF($C92="-","",COUNTIF('Elenco CdS'!C:C,C92))</f>
        <v>1</v>
      </c>
      <c r="K92" s="12">
        <f>IF($C92="-","",SUMIF('Elenco CdS'!C:C,C92,'Elenco CdS'!R:R))</f>
        <v>2931</v>
      </c>
      <c r="L92" s="13">
        <f t="shared" si="2"/>
        <v>8.0246406570841895</v>
      </c>
      <c r="M92" s="16">
        <f t="shared" ca="1" si="3"/>
        <v>67</v>
      </c>
    </row>
    <row r="93" spans="1:13" ht="12.75" customHeight="1" x14ac:dyDescent="0.2">
      <c r="A93" s="29">
        <v>68</v>
      </c>
      <c r="B93" s="21">
        <v>199</v>
      </c>
      <c r="C93" s="21">
        <f>IF(VLOOKUP($B93,'Elenco CdS'!$1:$1048576,2,FALSE)="","",VLOOKUP($B93,'Elenco CdS'!$1:$1048576,2,FALSE))</f>
        <v>172</v>
      </c>
      <c r="D93" s="21">
        <f>IF(VLOOKUP($B93,'Elenco CdS'!$1:$1048576,3,FALSE)="","",VLOOKUP($B93,'Elenco CdS'!$1:$1048576,3,FALSE))</f>
        <v>172</v>
      </c>
      <c r="E93" s="18" t="str">
        <f>IF(VLOOKUP($B93,'Elenco CdS'!$1:$1048576,4,FALSE)="","",VLOOKUP($B93,'Elenco CdS'!$1:$1048576,4,FALSE))</f>
        <v>Pedrazzini</v>
      </c>
      <c r="F93" s="4" t="str">
        <f>IF(VLOOKUP($B93,'Elenco CdS'!$1:$1048576,5,FALSE)="","",VLOOKUP($B93,'Elenco CdS'!$1:$1048576,5,FALSE))</f>
        <v>Alessandro (Alex)</v>
      </c>
      <c r="G93" s="65">
        <f>IF(VLOOKUP($B93,'Elenco CdS'!$1:$1048576,13,FALSE)="","",VLOOKUP($B93,'Elenco CdS'!$1:$1048576,13,FALSE))</f>
        <v>33342</v>
      </c>
      <c r="H93" s="65">
        <f>IF(VLOOKUP($B93,'Elenco CdS'!$1:$1048576,14,FALSE)="","",VLOOKUP($B93,'Elenco CdS'!$1:$1048576,14,FALSE))</f>
        <v>33354</v>
      </c>
      <c r="I93" s="65">
        <f>IF(VLOOKUP($B93,'Elenco CdS'!$1:$1048576,15,FALSE)="","",VLOOKUP($B93,'Elenco CdS'!$1:$1048576,15,FALSE))</f>
        <v>36277</v>
      </c>
      <c r="J93" s="3">
        <f>IF($C93="-","",COUNTIF('Elenco CdS'!C:C,C93))</f>
        <v>1</v>
      </c>
      <c r="K93" s="12">
        <f>IF($C93="-","",SUMIF('Elenco CdS'!C:C,C93,'Elenco CdS'!R:R))</f>
        <v>2923</v>
      </c>
      <c r="L93" s="13">
        <f t="shared" si="2"/>
        <v>8.002737850787133</v>
      </c>
      <c r="M93" s="16">
        <f t="shared" ca="1" si="3"/>
        <v>68</v>
      </c>
    </row>
    <row r="94" spans="1:13" ht="12.75" customHeight="1" x14ac:dyDescent="0.2">
      <c r="A94" s="29">
        <v>69</v>
      </c>
      <c r="B94" s="21">
        <v>194</v>
      </c>
      <c r="C94" s="21">
        <f>IF(VLOOKUP($B94,'Elenco CdS'!$1:$1048576,2,FALSE)="","",VLOOKUP($B94,'Elenco CdS'!$1:$1048576,2,FALSE))</f>
        <v>167</v>
      </c>
      <c r="D94" s="21">
        <f>IF(VLOOKUP($B94,'Elenco CdS'!$1:$1048576,3,FALSE)="","",VLOOKUP($B94,'Elenco CdS'!$1:$1048576,3,FALSE))</f>
        <v>167</v>
      </c>
      <c r="E94" s="18" t="str">
        <f>IF(VLOOKUP($B94,'Elenco CdS'!$1:$1048576,4,FALSE)="","",VLOOKUP($B94,'Elenco CdS'!$1:$1048576,4,FALSE))</f>
        <v>Bervini</v>
      </c>
      <c r="F94" s="4" t="str">
        <f>IF(VLOOKUP($B94,'Elenco CdS'!$1:$1048576,5,FALSE)="","",VLOOKUP($B94,'Elenco CdS'!$1:$1048576,5,FALSE))</f>
        <v>Rossano</v>
      </c>
      <c r="G94" s="65">
        <f>IF(VLOOKUP($B94,'Elenco CdS'!$1:$1048576,13,FALSE)="","",VLOOKUP($B94,'Elenco CdS'!$1:$1048576,13,FALSE))</f>
        <v>30423</v>
      </c>
      <c r="H94" s="65">
        <f>IF(VLOOKUP($B94,'Elenco CdS'!$1:$1048576,14,FALSE)="","",VLOOKUP($B94,'Elenco CdS'!$1:$1048576,14,FALSE))</f>
        <v>30432</v>
      </c>
      <c r="I94" s="65">
        <f>IF(VLOOKUP($B94,'Elenco CdS'!$1:$1048576,15,FALSE)="","",VLOOKUP($B94,'Elenco CdS'!$1:$1048576,15,FALSE))</f>
        <v>33354</v>
      </c>
      <c r="J94" s="3">
        <f>IF($C94="-","",COUNTIF('Elenco CdS'!C:C,C94))</f>
        <v>1</v>
      </c>
      <c r="K94" s="12">
        <f>IF($C94="-","",SUMIF('Elenco CdS'!C:C,C94,'Elenco CdS'!R:R))</f>
        <v>2922</v>
      </c>
      <c r="L94" s="13">
        <f t="shared" si="2"/>
        <v>8</v>
      </c>
      <c r="M94" s="16">
        <f t="shared" ca="1" si="3"/>
        <v>69</v>
      </c>
    </row>
    <row r="95" spans="1:13" ht="12.75" customHeight="1" x14ac:dyDescent="0.2">
      <c r="A95" s="29">
        <v>70</v>
      </c>
      <c r="B95" s="21">
        <v>97</v>
      </c>
      <c r="C95" s="21">
        <f>IF(VLOOKUP($B95,'Elenco CdS'!$1:$1048576,2,FALSE)="","",VLOOKUP($B95,'Elenco CdS'!$1:$1048576,2,FALSE))</f>
        <v>78</v>
      </c>
      <c r="D95" s="21">
        <f>IF(VLOOKUP($B95,'Elenco CdS'!$1:$1048576,3,FALSE)="","",VLOOKUP($B95,'Elenco CdS'!$1:$1048576,3,FALSE))</f>
        <v>78</v>
      </c>
      <c r="E95" s="18" t="str">
        <f>IF(VLOOKUP($B95,'Elenco CdS'!$1:$1048576,4,FALSE)="","",VLOOKUP($B95,'Elenco CdS'!$1:$1048576,4,FALSE))</f>
        <v>Morosini</v>
      </c>
      <c r="F95" s="4" t="str">
        <f>IF(VLOOKUP($B95,'Elenco CdS'!$1:$1048576,5,FALSE)="","",VLOOKUP($B95,'Elenco CdS'!$1:$1048576,5,FALSE))</f>
        <v>Carlo</v>
      </c>
      <c r="G95" s="65" t="str">
        <f>IF(VLOOKUP($B95,'Elenco CdS'!$1:$1048576,13,FALSE)="","",VLOOKUP($B95,'Elenco CdS'!$1:$1048576,13,FALSE))</f>
        <v>07.05.1861</v>
      </c>
      <c r="H95" s="65" t="str">
        <f>IF(VLOOKUP($B95,'Elenco CdS'!$1:$1048576,14,FALSE)="","",VLOOKUP($B95,'Elenco CdS'!$1:$1048576,14,FALSE))</f>
        <v>16.05.1861</v>
      </c>
      <c r="I95" s="65" t="str">
        <f>IF(VLOOKUP($B95,'Elenco CdS'!$1:$1048576,15,FALSE)="","",VLOOKUP($B95,'Elenco CdS'!$1:$1048576,15,FALSE))</f>
        <v>15.05.1869</v>
      </c>
      <c r="J95" s="3">
        <f>IF($C95="-","",COUNTIF('Elenco CdS'!C:C,C95))</f>
        <v>1</v>
      </c>
      <c r="K95" s="12">
        <f>IF($C95="-","",SUMIF('Elenco CdS'!C:C,C95,'Elenco CdS'!R:R))</f>
        <v>2921</v>
      </c>
      <c r="L95" s="13">
        <f t="shared" si="2"/>
        <v>7.9972621492128679</v>
      </c>
      <c r="M95" s="16">
        <f t="shared" ca="1" si="3"/>
        <v>70</v>
      </c>
    </row>
    <row r="96" spans="1:13" ht="12.75" customHeight="1" x14ac:dyDescent="0.2">
      <c r="A96" s="29">
        <v>71</v>
      </c>
      <c r="B96" s="21">
        <v>167</v>
      </c>
      <c r="C96" s="21">
        <f>IF(VLOOKUP($B96,'Elenco CdS'!$1:$1048576,2,FALSE)="","",VLOOKUP($B96,'Elenco CdS'!$1:$1048576,2,FALSE))</f>
        <v>140</v>
      </c>
      <c r="D96" s="21">
        <f>IF(VLOOKUP($B96,'Elenco CdS'!$1:$1048576,3,FALSE)="","",VLOOKUP($B96,'Elenco CdS'!$1:$1048576,3,FALSE))</f>
        <v>140</v>
      </c>
      <c r="E96" s="18" t="str">
        <f>IF(VLOOKUP($B96,'Elenco CdS'!$1:$1048576,4,FALSE)="","",VLOOKUP($B96,'Elenco CdS'!$1:$1048576,4,FALSE))</f>
        <v>Antognini</v>
      </c>
      <c r="F96" s="4" t="str">
        <f>IF(VLOOKUP($B96,'Elenco CdS'!$1:$1048576,5,FALSE)="","",VLOOKUP($B96,'Elenco CdS'!$1:$1048576,5,FALSE))</f>
        <v>Isidoro</v>
      </c>
      <c r="G96" s="65">
        <f>IF(VLOOKUP($B96,'Elenco CdS'!$1:$1048576,13,FALSE)="","",VLOOKUP($B96,'Elenco CdS'!$1:$1048576,13,FALSE))</f>
        <v>12825</v>
      </c>
      <c r="H96" s="65">
        <f>IF(VLOOKUP($B96,'Elenco CdS'!$1:$1048576,14,FALSE)="","",VLOOKUP($B96,'Elenco CdS'!$1:$1048576,14,FALSE))</f>
        <v>12833</v>
      </c>
      <c r="I96" s="65">
        <f>IF(VLOOKUP($B96,'Elenco CdS'!$1:$1048576,15,FALSE)="","",VLOOKUP($B96,'Elenco CdS'!$1:$1048576,15,FALSE))</f>
        <v>15753</v>
      </c>
      <c r="J96" s="3">
        <f>IF($C96="-","",COUNTIF('Elenco CdS'!C:C,C96))</f>
        <v>1</v>
      </c>
      <c r="K96" s="12">
        <f>IF($C96="-","",SUMIF('Elenco CdS'!C:C,C96,'Elenco CdS'!R:R))</f>
        <v>2920</v>
      </c>
      <c r="L96" s="13">
        <f t="shared" si="2"/>
        <v>7.9945242984257359</v>
      </c>
      <c r="M96" s="16">
        <f t="shared" ca="1" si="3"/>
        <v>71</v>
      </c>
    </row>
    <row r="97" spans="1:13" ht="12.75" customHeight="1" x14ac:dyDescent="0.2">
      <c r="A97" s="29">
        <v>72</v>
      </c>
      <c r="B97" s="21">
        <v>62</v>
      </c>
      <c r="C97" s="21">
        <f>IF(VLOOKUP($B97,'Elenco CdS'!$1:$1048576,2,FALSE)="","",VLOOKUP($B97,'Elenco CdS'!$1:$1048576,2,FALSE))</f>
        <v>51</v>
      </c>
      <c r="D97" s="21">
        <f>IF(VLOOKUP($B97,'Elenco CdS'!$1:$1048576,3,FALSE)="","",VLOOKUP($B97,'Elenco CdS'!$1:$1048576,3,FALSE))</f>
        <v>51</v>
      </c>
      <c r="E97" s="18" t="str">
        <f>IF(VLOOKUP($B97,'Elenco CdS'!$1:$1048576,4,FALSE)="","",VLOOKUP($B97,'Elenco CdS'!$1:$1048576,4,FALSE))</f>
        <v>Pioda</v>
      </c>
      <c r="F97" s="4" t="str">
        <f>IF(VLOOKUP($B97,'Elenco CdS'!$1:$1048576,5,FALSE)="","",VLOOKUP($B97,'Elenco CdS'!$1:$1048576,5,FALSE))</f>
        <v>Giovanni Battista Jr.</v>
      </c>
      <c r="G97" s="65" t="str">
        <f>IF(VLOOKUP($B97,'Elenco CdS'!$1:$1048576,13,FALSE)="","",VLOOKUP($B97,'Elenco CdS'!$1:$1048576,13,FALSE))</f>
        <v>11.01.1842</v>
      </c>
      <c r="H97" s="65" t="str">
        <f>IF(VLOOKUP($B97,'Elenco CdS'!$1:$1048576,14,FALSE)="","",VLOOKUP($B97,'Elenco CdS'!$1:$1048576,14,FALSE))</f>
        <v>12.01.1842</v>
      </c>
      <c r="I97" s="65" t="str">
        <f>IF(VLOOKUP($B97,'Elenco CdS'!$1:$1048576,15,FALSE)="","",VLOOKUP($B97,'Elenco CdS'!$1:$1048576,15,FALSE))</f>
        <v>11.05.1847</v>
      </c>
      <c r="J97" s="3">
        <f>IF($C97="-","",COUNTIF('Elenco CdS'!C:C,C97))</f>
        <v>2</v>
      </c>
      <c r="K97" s="12">
        <f>IF($C97="-","",SUMIF('Elenco CdS'!C:C,C97,'Elenco CdS'!R:R))</f>
        <v>2919</v>
      </c>
      <c r="L97" s="13">
        <f t="shared" si="2"/>
        <v>7.9917864476386038</v>
      </c>
      <c r="M97" s="16">
        <f t="shared" ca="1" si="3"/>
        <v>72</v>
      </c>
    </row>
    <row r="98" spans="1:13" ht="12.75" customHeight="1" x14ac:dyDescent="0.2">
      <c r="A98" s="29">
        <v>72.2</v>
      </c>
      <c r="B98" s="21">
        <v>86</v>
      </c>
      <c r="C98" s="21" t="str">
        <f>IF(VLOOKUP($B98,'Elenco CdS'!$1:$1048576,2,FALSE)="","",VLOOKUP($B98,'Elenco CdS'!$1:$1048576,2,FALSE))</f>
        <v>-</v>
      </c>
      <c r="D98" s="21">
        <f>IF(VLOOKUP($B98,'Elenco CdS'!$1:$1048576,3,FALSE)="","",VLOOKUP($B98,'Elenco CdS'!$1:$1048576,3,FALSE))</f>
        <v>51</v>
      </c>
      <c r="E98" s="18" t="str">
        <f>IF(VLOOKUP($B98,'Elenco CdS'!$1:$1048576,4,FALSE)="","",VLOOKUP($B98,'Elenco CdS'!$1:$1048576,4,FALSE))</f>
        <v>Pioda</v>
      </c>
      <c r="F98" s="4" t="str">
        <f>IF(VLOOKUP($B98,'Elenco CdS'!$1:$1048576,5,FALSE)="","",VLOOKUP($B98,'Elenco CdS'!$1:$1048576,5,FALSE))</f>
        <v>Giovanni Battista Jr.</v>
      </c>
      <c r="G98" s="65" t="str">
        <f>IF(VLOOKUP($B98,'Elenco CdS'!$1:$1048576,13,FALSE)="","",VLOOKUP($B98,'Elenco CdS'!$1:$1048576,13,FALSE))</f>
        <v>22.03.1855</v>
      </c>
      <c r="H98" s="65" t="str">
        <f>IF(VLOOKUP($B98,'Elenco CdS'!$1:$1048576,14,FALSE)="","",VLOOKUP($B98,'Elenco CdS'!$1:$1048576,14,FALSE))</f>
        <v>23.03.1855</v>
      </c>
      <c r="I98" s="65" t="str">
        <f>IF(VLOOKUP($B98,'Elenco CdS'!$1:$1048576,15,FALSE)="","",VLOOKUP($B98,'Elenco CdS'!$1:$1048576,15,FALSE))</f>
        <v>21.11.1857</v>
      </c>
      <c r="J98" s="3" t="str">
        <f>IF($C98="-","",COUNTIF('Elenco CdS'!C:C,C98))</f>
        <v/>
      </c>
      <c r="K98" s="12" t="str">
        <f>IF($C98="-","",SUMIF('Elenco CdS'!C:C,C98,'Elenco CdS'!R:R))</f>
        <v/>
      </c>
      <c r="L98" s="13" t="str">
        <f t="shared" si="2"/>
        <v/>
      </c>
      <c r="M98" s="16" t="str">
        <f t="shared" si="3"/>
        <v/>
      </c>
    </row>
    <row r="99" spans="1:13" ht="12.75" customHeight="1" x14ac:dyDescent="0.2">
      <c r="A99" s="29">
        <v>73</v>
      </c>
      <c r="B99" s="21">
        <v>137</v>
      </c>
      <c r="C99" s="21">
        <f>IF(VLOOKUP($B99,'Elenco CdS'!$1:$1048576,2,FALSE)="","",VLOOKUP($B99,'Elenco CdS'!$1:$1048576,2,FALSE))</f>
        <v>113</v>
      </c>
      <c r="D99" s="21">
        <f>IF(VLOOKUP($B99,'Elenco CdS'!$1:$1048576,3,FALSE)="","",VLOOKUP($B99,'Elenco CdS'!$1:$1048576,3,FALSE))</f>
        <v>113</v>
      </c>
      <c r="E99" s="18" t="str">
        <f>IF(VLOOKUP($B99,'Elenco CdS'!$1:$1048576,4,FALSE)="","",VLOOKUP($B99,'Elenco CdS'!$1:$1048576,4,FALSE))</f>
        <v>Curti</v>
      </c>
      <c r="F99" s="4" t="str">
        <f>IF(VLOOKUP($B99,'Elenco CdS'!$1:$1048576,5,FALSE)="","",VLOOKUP($B99,'Elenco CdS'!$1:$1048576,5,FALSE))</f>
        <v>Curzio</v>
      </c>
      <c r="G99" s="65" t="str">
        <f>IF(VLOOKUP($B99,'Elenco CdS'!$1:$1048576,13,FALSE)="","",VLOOKUP($B99,'Elenco CdS'!$1:$1048576,13,FALSE))</f>
        <v>19.02.1893</v>
      </c>
      <c r="H99" s="65" t="str">
        <f>IF(VLOOKUP($B99,'Elenco CdS'!$1:$1048576,14,FALSE)="","",VLOOKUP($B99,'Elenco CdS'!$1:$1048576,14,FALSE))</f>
        <v>27.02.1893</v>
      </c>
      <c r="I99" s="65">
        <f>IF(VLOOKUP($B99,'Elenco CdS'!$1:$1048576,15,FALSE)="","",VLOOKUP($B99,'Elenco CdS'!$1:$1048576,15,FALSE))</f>
        <v>422</v>
      </c>
      <c r="J99" s="3">
        <f>IF($C99="-","",COUNTIF('Elenco CdS'!C:C,C99))</f>
        <v>1</v>
      </c>
      <c r="K99" s="12">
        <f>IF($C99="-","",SUMIF('Elenco CdS'!C:C,C99,'Elenco CdS'!R:R))</f>
        <v>2919</v>
      </c>
      <c r="L99" s="13">
        <f t="shared" si="2"/>
        <v>7.9917864476386038</v>
      </c>
      <c r="M99" s="16">
        <f t="shared" ca="1" si="3"/>
        <v>72</v>
      </c>
    </row>
    <row r="100" spans="1:13" ht="12.75" customHeight="1" x14ac:dyDescent="0.2">
      <c r="A100" s="29">
        <v>74</v>
      </c>
      <c r="B100" s="21">
        <v>207</v>
      </c>
      <c r="C100" s="21">
        <f>IF(VLOOKUP($B100,'Elenco CdS'!$1:$1048576,2,FALSE)="","",VLOOKUP($B100,'Elenco CdS'!$1:$1048576,2,FALSE))</f>
        <v>180</v>
      </c>
      <c r="D100" s="21">
        <f>IF(VLOOKUP($B100,'Elenco CdS'!$1:$1048576,3,FALSE)="","",VLOOKUP($B100,'Elenco CdS'!$1:$1048576,3,FALSE))</f>
        <v>180</v>
      </c>
      <c r="E100" s="18" t="str">
        <f>IF(VLOOKUP($B100,'Elenco CdS'!$1:$1048576,4,FALSE)="","",VLOOKUP($B100,'Elenco CdS'!$1:$1048576,4,FALSE))</f>
        <v>Beltraminelli</v>
      </c>
      <c r="F100" s="4" t="str">
        <f>IF(VLOOKUP($B100,'Elenco CdS'!$1:$1048576,5,FALSE)="","",VLOOKUP($B100,'Elenco CdS'!$1:$1048576,5,FALSE))</f>
        <v>Paolo</v>
      </c>
      <c r="G100" s="65">
        <f>IF(VLOOKUP($B100,'Elenco CdS'!$1:$1048576,13,FALSE)="","",VLOOKUP($B100,'Elenco CdS'!$1:$1048576,13,FALSE))</f>
        <v>40643</v>
      </c>
      <c r="H100" s="65">
        <f>IF(VLOOKUP($B100,'Elenco CdS'!$1:$1048576,14,FALSE)="","",VLOOKUP($B100,'Elenco CdS'!$1:$1048576,14,FALSE))</f>
        <v>40647</v>
      </c>
      <c r="I100" s="65">
        <f>IF(VLOOKUP($B100,'Elenco CdS'!$1:$1048576,15,FALSE)="","",VLOOKUP($B100,'Elenco CdS'!$1:$1048576,15,FALSE))</f>
        <v>43566</v>
      </c>
      <c r="J100" s="3">
        <f>IF($C100="-","",COUNTIF('Elenco CdS'!C:C,C100))</f>
        <v>1</v>
      </c>
      <c r="K100" s="12">
        <f>IF($C100="-","",SUMIF('Elenco CdS'!C:C,C100,'Elenco CdS'!R:R))</f>
        <v>2919</v>
      </c>
      <c r="L100" s="13">
        <f t="shared" si="2"/>
        <v>7.9917864476386038</v>
      </c>
      <c r="M100" s="16">
        <f t="shared" ca="1" si="3"/>
        <v>72</v>
      </c>
    </row>
    <row r="101" spans="1:13" ht="12.75" customHeight="1" x14ac:dyDescent="0.2">
      <c r="A101" s="29">
        <v>75</v>
      </c>
      <c r="B101" s="21">
        <v>96</v>
      </c>
      <c r="C101" s="21">
        <f>IF(VLOOKUP($B101,'Elenco CdS'!$1:$1048576,2,FALSE)="","",VLOOKUP($B101,'Elenco CdS'!$1:$1048576,2,FALSE))</f>
        <v>77</v>
      </c>
      <c r="D101" s="21">
        <f>IF(VLOOKUP($B101,'Elenco CdS'!$1:$1048576,3,FALSE)="","",VLOOKUP($B101,'Elenco CdS'!$1:$1048576,3,FALSE))</f>
        <v>77</v>
      </c>
      <c r="E101" s="18" t="str">
        <f>IF(VLOOKUP($B101,'Elenco CdS'!$1:$1048576,4,FALSE)="","",VLOOKUP($B101,'Elenco CdS'!$1:$1048576,4,FALSE))</f>
        <v>Vicari</v>
      </c>
      <c r="F101" s="4" t="str">
        <f>IF(VLOOKUP($B101,'Elenco CdS'!$1:$1048576,5,FALSE)="","",VLOOKUP($B101,'Elenco CdS'!$1:$1048576,5,FALSE))</f>
        <v>Natale</v>
      </c>
      <c r="G101" s="65" t="str">
        <f>IF(VLOOKUP($B101,'Elenco CdS'!$1:$1048576,13,FALSE)="","",VLOOKUP($B101,'Elenco CdS'!$1:$1048576,13,FALSE))</f>
        <v>09.05.1860</v>
      </c>
      <c r="H101" s="65" t="str">
        <f>IF(VLOOKUP($B101,'Elenco CdS'!$1:$1048576,14,FALSE)="","",VLOOKUP($B101,'Elenco CdS'!$1:$1048576,14,FALSE))</f>
        <v>18.05.1860</v>
      </c>
      <c r="I101" s="65" t="str">
        <f>IF(VLOOKUP($B101,'Elenco CdS'!$1:$1048576,15,FALSE)="","",VLOOKUP($B101,'Elenco CdS'!$1:$1048576,15,FALSE))</f>
        <v>09.05.1868</v>
      </c>
      <c r="J101" s="3">
        <f>IF($C101="-","",COUNTIF('Elenco CdS'!C:C,C101))</f>
        <v>1</v>
      </c>
      <c r="K101" s="12">
        <f>IF($C101="-","",SUMIF('Elenco CdS'!C:C,C101,'Elenco CdS'!R:R))</f>
        <v>2913</v>
      </c>
      <c r="L101" s="13">
        <f t="shared" si="2"/>
        <v>7.9753593429158114</v>
      </c>
      <c r="M101" s="16">
        <f t="shared" ca="1" si="3"/>
        <v>75</v>
      </c>
    </row>
    <row r="102" spans="1:13" ht="12.75" customHeight="1" x14ac:dyDescent="0.2">
      <c r="A102" s="29">
        <v>76</v>
      </c>
      <c r="B102" s="21">
        <v>102</v>
      </c>
      <c r="C102" s="21">
        <f>IF(VLOOKUP($B102,'Elenco CdS'!$1:$1048576,2,FALSE)="","",VLOOKUP($B102,'Elenco CdS'!$1:$1048576,2,FALSE))</f>
        <v>82</v>
      </c>
      <c r="D102" s="21">
        <f>IF(VLOOKUP($B102,'Elenco CdS'!$1:$1048576,3,FALSE)="","",VLOOKUP($B102,'Elenco CdS'!$1:$1048576,3,FALSE))</f>
        <v>82</v>
      </c>
      <c r="E102" s="18" t="str">
        <f>IF(VLOOKUP($B102,'Elenco CdS'!$1:$1048576,4,FALSE)="","",VLOOKUP($B102,'Elenco CdS'!$1:$1048576,4,FALSE))</f>
        <v>Forni</v>
      </c>
      <c r="F102" s="4" t="str">
        <f>IF(VLOOKUP($B102,'Elenco CdS'!$1:$1048576,5,FALSE)="","",VLOOKUP($B102,'Elenco CdS'!$1:$1048576,5,FALSE))</f>
        <v>Carlo Antonio</v>
      </c>
      <c r="G102" s="65" t="str">
        <f>IF(VLOOKUP($B102,'Elenco CdS'!$1:$1048576,13,FALSE)="","",VLOOKUP($B102,'Elenco CdS'!$1:$1048576,13,FALSE))</f>
        <v>11.05.1865</v>
      </c>
      <c r="H102" s="65" t="str">
        <f>IF(VLOOKUP($B102,'Elenco CdS'!$1:$1048576,14,FALSE)="","",VLOOKUP($B102,'Elenco CdS'!$1:$1048576,14,FALSE))</f>
        <v>12.05.1865</v>
      </c>
      <c r="I102" s="65" t="str">
        <f>IF(VLOOKUP($B102,'Elenco CdS'!$1:$1048576,15,FALSE)="","",VLOOKUP($B102,'Elenco CdS'!$1:$1048576,15,FALSE))</f>
        <v>02.05.1873</v>
      </c>
      <c r="J102" s="3">
        <f>IF($C102="-","",COUNTIF('Elenco CdS'!C:C,C102))</f>
        <v>1</v>
      </c>
      <c r="K102" s="12">
        <f>IF($C102="-","",SUMIF('Elenco CdS'!C:C,C102,'Elenco CdS'!R:R))</f>
        <v>2912</v>
      </c>
      <c r="L102" s="13">
        <f t="shared" si="2"/>
        <v>7.9726214921286793</v>
      </c>
      <c r="M102" s="16">
        <f t="shared" ca="1" si="3"/>
        <v>76</v>
      </c>
    </row>
    <row r="103" spans="1:13" ht="12.75" customHeight="1" x14ac:dyDescent="0.2">
      <c r="A103" s="29">
        <v>77</v>
      </c>
      <c r="B103" s="21">
        <v>189</v>
      </c>
      <c r="C103" s="21">
        <f>IF(VLOOKUP($B103,'Elenco CdS'!$1:$1048576,2,FALSE)="","",VLOOKUP($B103,'Elenco CdS'!$1:$1048576,2,FALSE))</f>
        <v>162</v>
      </c>
      <c r="D103" s="21">
        <f>IF(VLOOKUP($B103,'Elenco CdS'!$1:$1048576,3,FALSE)="","",VLOOKUP($B103,'Elenco CdS'!$1:$1048576,3,FALSE))</f>
        <v>162</v>
      </c>
      <c r="E103" s="18" t="str">
        <f>IF(VLOOKUP($B103,'Elenco CdS'!$1:$1048576,4,FALSE)="","",VLOOKUP($B103,'Elenco CdS'!$1:$1048576,4,FALSE))</f>
        <v>Cotti</v>
      </c>
      <c r="F103" s="4" t="str">
        <f>IF(VLOOKUP($B103,'Elenco CdS'!$1:$1048576,5,FALSE)="","",VLOOKUP($B103,'Elenco CdS'!$1:$1048576,5,FALSE))</f>
        <v>Flavio</v>
      </c>
      <c r="G103" s="65">
        <f>IF(VLOOKUP($B103,'Elenco CdS'!$1:$1048576,13,FALSE)="","",VLOOKUP($B103,'Elenco CdS'!$1:$1048576,13,FALSE))</f>
        <v>27504</v>
      </c>
      <c r="H103" s="65">
        <f>IF(VLOOKUP($B103,'Elenco CdS'!$1:$1048576,14,FALSE)="","",VLOOKUP($B103,'Elenco CdS'!$1:$1048576,14,FALSE))</f>
        <v>27520</v>
      </c>
      <c r="I103" s="65">
        <f>IF(VLOOKUP($B103,'Elenco CdS'!$1:$1048576,15,FALSE)="","",VLOOKUP($B103,'Elenco CdS'!$1:$1048576,15,FALSE))</f>
        <v>30432</v>
      </c>
      <c r="J103" s="3">
        <f>IF($C103="-","",COUNTIF('Elenco CdS'!C:C,C103))</f>
        <v>1</v>
      </c>
      <c r="K103" s="12">
        <f>IF($C103="-","",SUMIF('Elenco CdS'!C:C,C103,'Elenco CdS'!R:R))</f>
        <v>2912</v>
      </c>
      <c r="L103" s="13">
        <f t="shared" si="2"/>
        <v>7.9726214921286793</v>
      </c>
      <c r="M103" s="16">
        <f t="shared" ca="1" si="3"/>
        <v>76</v>
      </c>
    </row>
    <row r="104" spans="1:13" ht="12.75" customHeight="1" x14ac:dyDescent="0.2">
      <c r="A104" s="29">
        <v>78</v>
      </c>
      <c r="B104" s="21">
        <v>14</v>
      </c>
      <c r="C104" s="21">
        <f>IF(VLOOKUP($B104,'Elenco CdS'!$1:$1048576,2,FALSE)="","",VLOOKUP($B104,'Elenco CdS'!$1:$1048576,2,FALSE))</f>
        <v>14</v>
      </c>
      <c r="D104" s="21">
        <f>IF(VLOOKUP($B104,'Elenco CdS'!$1:$1048576,3,FALSE)="","",VLOOKUP($B104,'Elenco CdS'!$1:$1048576,3,FALSE))</f>
        <v>14</v>
      </c>
      <c r="E104" s="18" t="str">
        <f>IF(VLOOKUP($B104,'Elenco CdS'!$1:$1048576,4,FALSE)="","",VLOOKUP($B104,'Elenco CdS'!$1:$1048576,4,FALSE))</f>
        <v>Catenazzi</v>
      </c>
      <c r="F104" s="4" t="str">
        <f>IF(VLOOKUP($B104,'Elenco CdS'!$1:$1048576,5,FALSE)="","",VLOOKUP($B104,'Elenco CdS'!$1:$1048576,5,FALSE))</f>
        <v>Pietro</v>
      </c>
      <c r="G104" s="65" t="str">
        <f>IF(VLOOKUP($B104,'Elenco CdS'!$1:$1048576,13,FALSE)="","",VLOOKUP($B104,'Elenco CdS'!$1:$1048576,13,FALSE))</f>
        <v>11.05.1807</v>
      </c>
      <c r="H104" s="65" t="str">
        <f>IF(VLOOKUP($B104,'Elenco CdS'!$1:$1048576,14,FALSE)="","",VLOOKUP($B104,'Elenco CdS'!$1:$1048576,14,FALSE))</f>
        <v>15.05.1807</v>
      </c>
      <c r="I104" s="65" t="str">
        <f>IF(VLOOKUP($B104,'Elenco CdS'!$1:$1048576,15,FALSE)="","",VLOOKUP($B104,'Elenco CdS'!$1:$1048576,15,FALSE))</f>
        <v>03.03.1815</v>
      </c>
      <c r="J104" s="3">
        <f>IF($C104="-","",COUNTIF('Elenco CdS'!C:C,C104))</f>
        <v>1</v>
      </c>
      <c r="K104" s="12">
        <f>IF($C104="-","",SUMIF('Elenco CdS'!C:C,C104,'Elenco CdS'!R:R))</f>
        <v>2849</v>
      </c>
      <c r="L104" s="13">
        <f t="shared" si="2"/>
        <v>7.8001368925393564</v>
      </c>
      <c r="M104" s="16">
        <f t="shared" ca="1" si="3"/>
        <v>78</v>
      </c>
    </row>
    <row r="105" spans="1:13" ht="12.75" customHeight="1" x14ac:dyDescent="0.2">
      <c r="A105" s="29">
        <v>79</v>
      </c>
      <c r="B105" s="21">
        <v>174</v>
      </c>
      <c r="C105" s="21">
        <f>IF(VLOOKUP($B105,'Elenco CdS'!$1:$1048576,2,FALSE)="","",VLOOKUP($B105,'Elenco CdS'!$1:$1048576,2,FALSE))</f>
        <v>147</v>
      </c>
      <c r="D105" s="21">
        <f>IF(VLOOKUP($B105,'Elenco CdS'!$1:$1048576,3,FALSE)="","",VLOOKUP($B105,'Elenco CdS'!$1:$1048576,3,FALSE))</f>
        <v>147</v>
      </c>
      <c r="E105" s="18" t="str">
        <f>IF(VLOOKUP($B105,'Elenco CdS'!$1:$1048576,4,FALSE)="","",VLOOKUP($B105,'Elenco CdS'!$1:$1048576,4,FALSE))</f>
        <v>Janner</v>
      </c>
      <c r="F105" s="4" t="str">
        <f>IF(VLOOKUP($B105,'Elenco CdS'!$1:$1048576,5,FALSE)="","",VLOOKUP($B105,'Elenco CdS'!$1:$1048576,5,FALSE))</f>
        <v>Adolfo</v>
      </c>
      <c r="G105" s="65" t="str">
        <f>IF(VLOOKUP($B105,'Elenco CdS'!$1:$1048576,13,FALSE)="","",VLOOKUP($B105,'Elenco CdS'!$1:$1048576,13,FALSE))</f>
        <v/>
      </c>
      <c r="H105" s="65">
        <f>IF(VLOOKUP($B105,'Elenco CdS'!$1:$1048576,14,FALSE)="","",VLOOKUP($B105,'Elenco CdS'!$1:$1048576,14,FALSE))</f>
        <v>18818</v>
      </c>
      <c r="I105" s="65">
        <f>IF(VLOOKUP($B105,'Elenco CdS'!$1:$1048576,15,FALSE)="","",VLOOKUP($B105,'Elenco CdS'!$1:$1048576,15,FALSE))</f>
        <v>21597</v>
      </c>
      <c r="J105" s="3">
        <f>IF($C105="-","",COUNTIF('Elenco CdS'!C:C,C105))</f>
        <v>1</v>
      </c>
      <c r="K105" s="12">
        <f>IF($C105="-","",SUMIF('Elenco CdS'!C:C,C105,'Elenco CdS'!R:R))</f>
        <v>2779</v>
      </c>
      <c r="L105" s="13">
        <f t="shared" si="2"/>
        <v>7.6084873374401099</v>
      </c>
      <c r="M105" s="16">
        <f t="shared" ca="1" si="3"/>
        <v>79</v>
      </c>
    </row>
    <row r="106" spans="1:13" ht="12.75" customHeight="1" x14ac:dyDescent="0.2">
      <c r="A106" s="29">
        <v>80</v>
      </c>
      <c r="B106" s="21">
        <v>166</v>
      </c>
      <c r="C106" s="21">
        <f>IF(VLOOKUP($B106,'Elenco CdS'!$1:$1048576,2,FALSE)="","",VLOOKUP($B106,'Elenco CdS'!$1:$1048576,2,FALSE))</f>
        <v>139</v>
      </c>
      <c r="D106" s="21">
        <f>IF(VLOOKUP($B106,'Elenco CdS'!$1:$1048576,3,FALSE)="","",VLOOKUP($B106,'Elenco CdS'!$1:$1048576,3,FALSE))</f>
        <v>139</v>
      </c>
      <c r="E106" s="18" t="str">
        <f>IF(VLOOKUP($B106,'Elenco CdS'!$1:$1048576,4,FALSE)="","",VLOOKUP($B106,'Elenco CdS'!$1:$1048576,4,FALSE))</f>
        <v>Celio</v>
      </c>
      <c r="F106" s="4" t="str">
        <f>IF(VLOOKUP($B106,'Elenco CdS'!$1:$1048576,5,FALSE)="","",VLOOKUP($B106,'Elenco CdS'!$1:$1048576,5,FALSE))</f>
        <v>Enrico</v>
      </c>
      <c r="G106" s="65" t="str">
        <f>IF(VLOOKUP($B106,'Elenco CdS'!$1:$1048576,13,FALSE)="","",VLOOKUP($B106,'Elenco CdS'!$1:$1048576,13,FALSE))</f>
        <v/>
      </c>
      <c r="H106" s="65">
        <f>IF(VLOOKUP($B106,'Elenco CdS'!$1:$1048576,14,FALSE)="","",VLOOKUP($B106,'Elenco CdS'!$1:$1048576,14,FALSE))</f>
        <v>11907</v>
      </c>
      <c r="I106" s="65">
        <f>IF(VLOOKUP($B106,'Elenco CdS'!$1:$1048576,15,FALSE)="","",VLOOKUP($B106,'Elenco CdS'!$1:$1048576,15,FALSE))</f>
        <v>14670</v>
      </c>
      <c r="J106" s="3">
        <f>IF($C106="-","",COUNTIF('Elenco CdS'!C:C,C106))</f>
        <v>1</v>
      </c>
      <c r="K106" s="12">
        <f>IF($C106="-","",SUMIF('Elenco CdS'!C:C,C106,'Elenco CdS'!R:R))</f>
        <v>2763</v>
      </c>
      <c r="L106" s="13">
        <f t="shared" si="2"/>
        <v>7.5646817248459959</v>
      </c>
      <c r="M106" s="16">
        <f t="shared" ca="1" si="3"/>
        <v>80</v>
      </c>
    </row>
    <row r="107" spans="1:13" ht="12.75" customHeight="1" x14ac:dyDescent="0.2">
      <c r="A107" s="29">
        <v>81</v>
      </c>
      <c r="B107" s="21">
        <v>182</v>
      </c>
      <c r="C107" s="21">
        <f>IF(VLOOKUP($B107,'Elenco CdS'!$1:$1048576,2,FALSE)="","",VLOOKUP($B107,'Elenco CdS'!$1:$1048576,2,FALSE))</f>
        <v>155</v>
      </c>
      <c r="D107" s="21">
        <f>IF(VLOOKUP($B107,'Elenco CdS'!$1:$1048576,3,FALSE)="","",VLOOKUP($B107,'Elenco CdS'!$1:$1048576,3,FALSE))</f>
        <v>155</v>
      </c>
      <c r="E107" s="18" t="str">
        <f>IF(VLOOKUP($B107,'Elenco CdS'!$1:$1048576,4,FALSE)="","",VLOOKUP($B107,'Elenco CdS'!$1:$1048576,4,FALSE))</f>
        <v>Pellegrini</v>
      </c>
      <c r="F107" s="4" t="str">
        <f>IF(VLOOKUP($B107,'Elenco CdS'!$1:$1048576,5,FALSE)="","",VLOOKUP($B107,'Elenco CdS'!$1:$1048576,5,FALSE))</f>
        <v>Angelo</v>
      </c>
      <c r="G107" s="65" t="str">
        <f>IF(VLOOKUP($B107,'Elenco CdS'!$1:$1048576,13,FALSE)="","",VLOOKUP($B107,'Elenco CdS'!$1:$1048576,13,FALSE))</f>
        <v/>
      </c>
      <c r="H107" s="65">
        <f>IF(VLOOKUP($B107,'Elenco CdS'!$1:$1048576,14,FALSE)="","",VLOOKUP($B107,'Elenco CdS'!$1:$1048576,14,FALSE))</f>
        <v>22115</v>
      </c>
      <c r="I107" s="65">
        <f>IF(VLOOKUP($B107,'Elenco CdS'!$1:$1048576,15,FALSE)="","",VLOOKUP($B107,'Elenco CdS'!$1:$1048576,15,FALSE))</f>
        <v>24868</v>
      </c>
      <c r="J107" s="3">
        <f>IF($C107="-","",COUNTIF('Elenco CdS'!C:C,C107))</f>
        <v>1</v>
      </c>
      <c r="K107" s="12">
        <f>IF($C107="-","",SUMIF('Elenco CdS'!C:C,C107,'Elenco CdS'!R:R))</f>
        <v>2753</v>
      </c>
      <c r="L107" s="13">
        <f t="shared" si="2"/>
        <v>7.5373032169746752</v>
      </c>
      <c r="M107" s="16">
        <f t="shared" ca="1" si="3"/>
        <v>81</v>
      </c>
    </row>
    <row r="108" spans="1:13" ht="12.75" customHeight="1" x14ac:dyDescent="0.2">
      <c r="A108" s="31">
        <v>82</v>
      </c>
      <c r="B108" s="22">
        <v>211</v>
      </c>
      <c r="C108" s="30">
        <f>IF(VLOOKUP($B108,'Elenco CdS'!$1:$1048576,2,FALSE)="","",VLOOKUP($B108,'Elenco CdS'!$1:$1048576,2,FALSE))</f>
        <v>184</v>
      </c>
      <c r="D108" s="30">
        <f>IF(VLOOKUP($B108,'Elenco CdS'!$1:$1048576,3,FALSE)="","",VLOOKUP($B108,'Elenco CdS'!$1:$1048576,3,FALSE))</f>
        <v>184</v>
      </c>
      <c r="E108" s="19" t="str">
        <f>IF(VLOOKUP($B108,'Elenco CdS'!$1:$1048576,4,FALSE)="","",VLOOKUP($B108,'Elenco CdS'!$1:$1048576,4,FALSE))</f>
        <v>Vitta</v>
      </c>
      <c r="F108" s="8" t="str">
        <f>IF(VLOOKUP($B108,'Elenco CdS'!$1:$1048576,5,FALSE)="","",VLOOKUP($B108,'Elenco CdS'!$1:$1048576,5,FALSE))</f>
        <v>Christian</v>
      </c>
      <c r="G108" s="67">
        <f>IF(VLOOKUP($B108,'Elenco CdS'!$1:$1048576,13,FALSE)="","",VLOOKUP($B108,'Elenco CdS'!$1:$1048576,13,FALSE))</f>
        <v>42113</v>
      </c>
      <c r="H108" s="67">
        <f>IF(VLOOKUP($B108,'Elenco CdS'!$1:$1048576,14,FALSE)="","",VLOOKUP($B108,'Elenco CdS'!$1:$1048576,14,FALSE))</f>
        <v>42117</v>
      </c>
      <c r="I108" s="68" t="s">
        <v>846</v>
      </c>
      <c r="J108" s="28">
        <f>IF($C108="-","",COUNTIF('Elenco CdS'!C:C,C108))</f>
        <v>1</v>
      </c>
      <c r="K108" s="14">
        <f ca="1">IF($C108="-","",SUMIF('Elenco CdS'!C:C,C108,'Elenco CdS'!R:R))</f>
        <v>2721</v>
      </c>
      <c r="L108" s="15">
        <f t="shared" ca="1" si="2"/>
        <v>7.4496919917864473</v>
      </c>
      <c r="M108" s="17">
        <f t="shared" ca="1" si="3"/>
        <v>82</v>
      </c>
    </row>
    <row r="109" spans="1:13" ht="12.75" customHeight="1" x14ac:dyDescent="0.2">
      <c r="A109" s="29">
        <v>83</v>
      </c>
      <c r="B109" s="21">
        <v>186</v>
      </c>
      <c r="C109" s="21">
        <f>IF(VLOOKUP($B109,'Elenco CdS'!$1:$1048576,2,FALSE)="","",VLOOKUP($B109,'Elenco CdS'!$1:$1048576,2,FALSE))</f>
        <v>159</v>
      </c>
      <c r="D109" s="21">
        <f>IF(VLOOKUP($B109,'Elenco CdS'!$1:$1048576,3,FALSE)="","",VLOOKUP($B109,'Elenco CdS'!$1:$1048576,3,FALSE))</f>
        <v>159</v>
      </c>
      <c r="E109" s="18" t="str">
        <f>IF(VLOOKUP($B109,'Elenco CdS'!$1:$1048576,4,FALSE)="","",VLOOKUP($B109,'Elenco CdS'!$1:$1048576,4,FALSE))</f>
        <v>Lepori</v>
      </c>
      <c r="F109" s="4" t="str">
        <f>IF(VLOOKUP($B109,'Elenco CdS'!$1:$1048576,5,FALSE)="","",VLOOKUP($B109,'Elenco CdS'!$1:$1048576,5,FALSE))</f>
        <v>Alberto</v>
      </c>
      <c r="G109" s="65" t="str">
        <f>IF(VLOOKUP($B109,'Elenco CdS'!$1:$1048576,13,FALSE)="","",VLOOKUP($B109,'Elenco CdS'!$1:$1048576,13,FALSE))</f>
        <v/>
      </c>
      <c r="H109" s="65">
        <f>IF(VLOOKUP($B109,'Elenco CdS'!$1:$1048576,14,FALSE)="","",VLOOKUP($B109,'Elenco CdS'!$1:$1048576,14,FALSE))</f>
        <v>24874</v>
      </c>
      <c r="I109" s="65">
        <f>IF(VLOOKUP($B109,'Elenco CdS'!$1:$1048576,15,FALSE)="","",VLOOKUP($B109,'Elenco CdS'!$1:$1048576,15,FALSE))</f>
        <v>27520</v>
      </c>
      <c r="J109" s="3">
        <f>IF($C109="-","",COUNTIF('Elenco CdS'!C:C,C109))</f>
        <v>1</v>
      </c>
      <c r="K109" s="12">
        <f>IF($C109="-","",SUMIF('Elenco CdS'!C:C,C109,'Elenco CdS'!R:R))</f>
        <v>2646</v>
      </c>
      <c r="L109" s="13">
        <f t="shared" si="2"/>
        <v>7.2443531827515404</v>
      </c>
      <c r="M109" s="16">
        <f t="shared" ca="1" si="3"/>
        <v>83</v>
      </c>
    </row>
    <row r="110" spans="1:13" ht="12.75" customHeight="1" x14ac:dyDescent="0.2">
      <c r="A110" s="29">
        <v>84</v>
      </c>
      <c r="B110" s="21">
        <v>88</v>
      </c>
      <c r="C110" s="21">
        <f>IF(VLOOKUP($B110,'Elenco CdS'!$1:$1048576,2,FALSE)="","",VLOOKUP($B110,'Elenco CdS'!$1:$1048576,2,FALSE))</f>
        <v>71</v>
      </c>
      <c r="D110" s="21">
        <f>IF(VLOOKUP($B110,'Elenco CdS'!$1:$1048576,3,FALSE)="","",VLOOKUP($B110,'Elenco CdS'!$1:$1048576,3,FALSE))</f>
        <v>71</v>
      </c>
      <c r="E110" s="18" t="str">
        <f>IF(VLOOKUP($B110,'Elenco CdS'!$1:$1048576,4,FALSE)="","",VLOOKUP($B110,'Elenco CdS'!$1:$1048576,4,FALSE))</f>
        <v>Corecco</v>
      </c>
      <c r="F110" s="4" t="str">
        <f>IF(VLOOKUP($B110,'Elenco CdS'!$1:$1048576,5,FALSE)="","",VLOOKUP($B110,'Elenco CdS'!$1:$1048576,5,FALSE))</f>
        <v>Antonio</v>
      </c>
      <c r="G110" s="65" t="str">
        <f>IF(VLOOKUP($B110,'Elenco CdS'!$1:$1048576,13,FALSE)="","",VLOOKUP($B110,'Elenco CdS'!$1:$1048576,13,FALSE))</f>
        <v>22.03.1855</v>
      </c>
      <c r="H110" s="65" t="str">
        <f>IF(VLOOKUP($B110,'Elenco CdS'!$1:$1048576,14,FALSE)="","",VLOOKUP($B110,'Elenco CdS'!$1:$1048576,14,FALSE))</f>
        <v>23.03.1855</v>
      </c>
      <c r="I110" s="65" t="str">
        <f>IF(VLOOKUP($B110,'Elenco CdS'!$1:$1048576,15,FALSE)="","",VLOOKUP($B110,'Elenco CdS'!$1:$1048576,15,FALSE))</f>
        <v>18.06.1855</v>
      </c>
      <c r="J110" s="3">
        <f>IF($C110="-","",COUNTIF('Elenco CdS'!C:C,C110))</f>
        <v>2</v>
      </c>
      <c r="K110" s="12">
        <f>IF($C110="-","",SUMIF('Elenco CdS'!C:C,C110,'Elenco CdS'!R:R))</f>
        <v>2637</v>
      </c>
      <c r="L110" s="13">
        <f t="shared" si="2"/>
        <v>7.2197125256673509</v>
      </c>
      <c r="M110" s="16">
        <f t="shared" ca="1" si="3"/>
        <v>84</v>
      </c>
    </row>
    <row r="111" spans="1:13" ht="12.75" customHeight="1" x14ac:dyDescent="0.2">
      <c r="A111" s="29">
        <v>84.2</v>
      </c>
      <c r="B111" s="21">
        <v>95</v>
      </c>
      <c r="C111" s="21" t="str">
        <f>IF(VLOOKUP($B111,'Elenco CdS'!$1:$1048576,2,FALSE)="","",VLOOKUP($B111,'Elenco CdS'!$1:$1048576,2,FALSE))</f>
        <v>-</v>
      </c>
      <c r="D111" s="21">
        <f>IF(VLOOKUP($B111,'Elenco CdS'!$1:$1048576,3,FALSE)="","",VLOOKUP($B111,'Elenco CdS'!$1:$1048576,3,FALSE))</f>
        <v>71</v>
      </c>
      <c r="E111" s="18" t="str">
        <f>IF(VLOOKUP($B111,'Elenco CdS'!$1:$1048576,4,FALSE)="","",VLOOKUP($B111,'Elenco CdS'!$1:$1048576,4,FALSE))</f>
        <v>Corecco</v>
      </c>
      <c r="F111" s="4" t="str">
        <f>IF(VLOOKUP($B111,'Elenco CdS'!$1:$1048576,5,FALSE)="","",VLOOKUP($B111,'Elenco CdS'!$1:$1048576,5,FALSE))</f>
        <v>Antonio</v>
      </c>
      <c r="G111" s="65" t="str">
        <f>IF(VLOOKUP($B111,'Elenco CdS'!$1:$1048576,13,FALSE)="","",VLOOKUP($B111,'Elenco CdS'!$1:$1048576,13,FALSE))</f>
        <v>11.05.1858</v>
      </c>
      <c r="H111" s="65" t="str">
        <f>IF(VLOOKUP($B111,'Elenco CdS'!$1:$1048576,14,FALSE)="","",VLOOKUP($B111,'Elenco CdS'!$1:$1048576,14,FALSE))</f>
        <v>19.05.1858</v>
      </c>
      <c r="I111" s="65" t="str">
        <f>IF(VLOOKUP($B111,'Elenco CdS'!$1:$1048576,15,FALSE)="","",VLOOKUP($B111,'Elenco CdS'!$1:$1048576,15,FALSE))</f>
        <v>12.05.1865</v>
      </c>
      <c r="J111" s="3" t="str">
        <f>IF($C111="-","",COUNTIF('Elenco CdS'!C:C,C111))</f>
        <v/>
      </c>
      <c r="K111" s="12" t="str">
        <f>IF($C111="-","",SUMIF('Elenco CdS'!C:C,C111,'Elenco CdS'!R:R))</f>
        <v/>
      </c>
      <c r="L111" s="13" t="str">
        <f t="shared" si="2"/>
        <v/>
      </c>
      <c r="M111" s="16" t="str">
        <f t="shared" si="3"/>
        <v/>
      </c>
    </row>
    <row r="112" spans="1:13" ht="12.75" customHeight="1" x14ac:dyDescent="0.2">
      <c r="A112" s="29">
        <v>85</v>
      </c>
      <c r="B112" s="21">
        <v>192</v>
      </c>
      <c r="C112" s="21">
        <f>IF(VLOOKUP($B112,'Elenco CdS'!$1:$1048576,2,FALSE)="","",VLOOKUP($B112,'Elenco CdS'!$1:$1048576,2,FALSE))</f>
        <v>165</v>
      </c>
      <c r="D112" s="21">
        <f>IF(VLOOKUP($B112,'Elenco CdS'!$1:$1048576,3,FALSE)="","",VLOOKUP($B112,'Elenco CdS'!$1:$1048576,3,FALSE))</f>
        <v>165</v>
      </c>
      <c r="E112" s="18" t="str">
        <f>IF(VLOOKUP($B112,'Elenco CdS'!$1:$1048576,4,FALSE)="","",VLOOKUP($B112,'Elenco CdS'!$1:$1048576,4,FALSE))</f>
        <v>Speziali</v>
      </c>
      <c r="F112" s="4" t="str">
        <f>IF(VLOOKUP($B112,'Elenco CdS'!$1:$1048576,5,FALSE)="","",VLOOKUP($B112,'Elenco CdS'!$1:$1048576,5,FALSE))</f>
        <v>Carlo</v>
      </c>
      <c r="G112" s="65">
        <f>IF(VLOOKUP($B112,'Elenco CdS'!$1:$1048576,13,FALSE)="","",VLOOKUP($B112,'Elenco CdS'!$1:$1048576,13,FALSE))</f>
        <v>28946</v>
      </c>
      <c r="H112" s="65">
        <f>IF(VLOOKUP($B112,'Elenco CdS'!$1:$1048576,14,FALSE)="","",VLOOKUP($B112,'Elenco CdS'!$1:$1048576,14,FALSE))</f>
        <v>28955</v>
      </c>
      <c r="I112" s="65">
        <f>IF(VLOOKUP($B112,'Elenco CdS'!$1:$1048576,15,FALSE)="","",VLOOKUP($B112,'Elenco CdS'!$1:$1048576,15,FALSE))</f>
        <v>31532</v>
      </c>
      <c r="J112" s="3">
        <f>IF($C112="-","",COUNTIF('Elenco CdS'!C:C,C112))</f>
        <v>1</v>
      </c>
      <c r="K112" s="12">
        <f>IF($C112="-","",SUMIF('Elenco CdS'!C:C,C112,'Elenco CdS'!R:R))</f>
        <v>2577</v>
      </c>
      <c r="L112" s="13">
        <f t="shared" si="2"/>
        <v>7.055441478439425</v>
      </c>
      <c r="M112" s="16">
        <f t="shared" ca="1" si="3"/>
        <v>85</v>
      </c>
    </row>
    <row r="113" spans="1:13" ht="12.75" customHeight="1" x14ac:dyDescent="0.2">
      <c r="A113" s="29">
        <v>86</v>
      </c>
      <c r="B113" s="21">
        <v>101</v>
      </c>
      <c r="C113" s="21">
        <f>IF(VLOOKUP($B113,'Elenco CdS'!$1:$1048576,2,FALSE)="","",VLOOKUP($B113,'Elenco CdS'!$1:$1048576,2,FALSE))</f>
        <v>81</v>
      </c>
      <c r="D113" s="21">
        <f>IF(VLOOKUP($B113,'Elenco CdS'!$1:$1048576,3,FALSE)="","",VLOOKUP($B113,'Elenco CdS'!$1:$1048576,3,FALSE))</f>
        <v>81</v>
      </c>
      <c r="E113" s="18" t="str">
        <f>IF(VLOOKUP($B113,'Elenco CdS'!$1:$1048576,4,FALSE)="","",VLOOKUP($B113,'Elenco CdS'!$1:$1048576,4,FALSE))</f>
        <v>Pioda</v>
      </c>
      <c r="F113" s="4" t="str">
        <f>IF(VLOOKUP($B113,'Elenco CdS'!$1:$1048576,5,FALSE)="","",VLOOKUP($B113,'Elenco CdS'!$1:$1048576,5,FALSE))</f>
        <v>Luigi</v>
      </c>
      <c r="G113" s="65" t="str">
        <f>IF(VLOOKUP($B113,'Elenco CdS'!$1:$1048576,13,FALSE)="","",VLOOKUP($B113,'Elenco CdS'!$1:$1048576,13,FALSE))</f>
        <v>05.06.1863</v>
      </c>
      <c r="H113" s="65" t="str">
        <f>IF(VLOOKUP($B113,'Elenco CdS'!$1:$1048576,14,FALSE)="","",VLOOKUP($B113,'Elenco CdS'!$1:$1048576,14,FALSE))</f>
        <v>08.06.1863</v>
      </c>
      <c r="I113" s="65" t="str">
        <f>IF(VLOOKUP($B113,'Elenco CdS'!$1:$1048576,15,FALSE)="","",VLOOKUP($B113,'Elenco CdS'!$1:$1048576,15,FALSE))</f>
        <v>07.05.1870</v>
      </c>
      <c r="J113" s="3">
        <f>IF($C113="-","",COUNTIF('Elenco CdS'!C:C,C113))</f>
        <v>1</v>
      </c>
      <c r="K113" s="12">
        <f>IF($C113="-","",SUMIF('Elenco CdS'!C:C,C113,'Elenco CdS'!R:R))</f>
        <v>2525</v>
      </c>
      <c r="L113" s="13">
        <f t="shared" si="2"/>
        <v>6.9130732375085557</v>
      </c>
      <c r="M113" s="16">
        <f t="shared" ca="1" si="3"/>
        <v>86</v>
      </c>
    </row>
    <row r="114" spans="1:13" ht="12.75" customHeight="1" x14ac:dyDescent="0.2">
      <c r="A114" s="29">
        <v>87</v>
      </c>
      <c r="B114" s="21">
        <v>92</v>
      </c>
      <c r="C114" s="21">
        <f>IF(VLOOKUP($B114,'Elenco CdS'!$1:$1048576,2,FALSE)="","",VLOOKUP($B114,'Elenco CdS'!$1:$1048576,2,FALSE))</f>
        <v>75</v>
      </c>
      <c r="D114" s="21">
        <f>IF(VLOOKUP($B114,'Elenco CdS'!$1:$1048576,3,FALSE)="","",VLOOKUP($B114,'Elenco CdS'!$1:$1048576,3,FALSE))</f>
        <v>75</v>
      </c>
      <c r="E114" s="18" t="str">
        <f>IF(VLOOKUP($B114,'Elenco CdS'!$1:$1048576,4,FALSE)="","",VLOOKUP($B114,'Elenco CdS'!$1:$1048576,4,FALSE))</f>
        <v>Bolla</v>
      </c>
      <c r="F114" s="4" t="str">
        <f>IF(VLOOKUP($B114,'Elenco CdS'!$1:$1048576,5,FALSE)="","",VLOOKUP($B114,'Elenco CdS'!$1:$1048576,5,FALSE))</f>
        <v>Luigi</v>
      </c>
      <c r="G114" s="65" t="str">
        <f>IF(VLOOKUP($B114,'Elenco CdS'!$1:$1048576,13,FALSE)="","",VLOOKUP($B114,'Elenco CdS'!$1:$1048576,13,FALSE))</f>
        <v>10.05.1856</v>
      </c>
      <c r="H114" s="65" t="str">
        <f>IF(VLOOKUP($B114,'Elenco CdS'!$1:$1048576,14,FALSE)="","",VLOOKUP($B114,'Elenco CdS'!$1:$1048576,14,FALSE))</f>
        <v>31.05.1856</v>
      </c>
      <c r="I114" s="65" t="str">
        <f>IF(VLOOKUP($B114,'Elenco CdS'!$1:$1048576,15,FALSE)="","",VLOOKUP($B114,'Elenco CdS'!$1:$1048576,15,FALSE))</f>
        <v>27.04.1863</v>
      </c>
      <c r="J114" s="3">
        <f>IF($C114="-","",COUNTIF('Elenco CdS'!C:C,C114))</f>
        <v>1</v>
      </c>
      <c r="K114" s="12">
        <f>IF($C114="-","",SUMIF('Elenco CdS'!C:C,C114,'Elenco CdS'!R:R))</f>
        <v>2522</v>
      </c>
      <c r="L114" s="13">
        <f t="shared" si="2"/>
        <v>6.9048596851471595</v>
      </c>
      <c r="M114" s="16">
        <f t="shared" ca="1" si="3"/>
        <v>87</v>
      </c>
    </row>
    <row r="115" spans="1:13" ht="12.75" customHeight="1" x14ac:dyDescent="0.2">
      <c r="A115" s="29">
        <v>88</v>
      </c>
      <c r="B115" s="21">
        <v>72</v>
      </c>
      <c r="C115" s="21">
        <f>IF(VLOOKUP($B115,'Elenco CdS'!$1:$1048576,2,FALSE)="","",VLOOKUP($B115,'Elenco CdS'!$1:$1048576,2,FALSE))</f>
        <v>59</v>
      </c>
      <c r="D115" s="21">
        <f>IF(VLOOKUP($B115,'Elenco CdS'!$1:$1048576,3,FALSE)="","",VLOOKUP($B115,'Elenco CdS'!$1:$1048576,3,FALSE))</f>
        <v>59</v>
      </c>
      <c r="E115" s="18" t="str">
        <f>IF(VLOOKUP($B115,'Elenco CdS'!$1:$1048576,4,FALSE)="","",VLOOKUP($B115,'Elenco CdS'!$1:$1048576,4,FALSE))</f>
        <v>Rusca</v>
      </c>
      <c r="F115" s="4" t="str">
        <f>IF(VLOOKUP($B115,'Elenco CdS'!$1:$1048576,5,FALSE)="","",VLOOKUP($B115,'Elenco CdS'!$1:$1048576,5,FALSE))</f>
        <v>Luigi</v>
      </c>
      <c r="G115" s="65" t="str">
        <f>IF(VLOOKUP($B115,'Elenco CdS'!$1:$1048576,13,FALSE)="","",VLOOKUP($B115,'Elenco CdS'!$1:$1048576,13,FALSE))</f>
        <v>16.05.1848</v>
      </c>
      <c r="H115" s="65" t="str">
        <f>IF(VLOOKUP($B115,'Elenco CdS'!$1:$1048576,14,FALSE)="","",VLOOKUP($B115,'Elenco CdS'!$1:$1048576,14,FALSE))</f>
        <v>31.05.1848</v>
      </c>
      <c r="I115" s="65" t="str">
        <f>IF(VLOOKUP($B115,'Elenco CdS'!$1:$1048576,15,FALSE)="","",VLOOKUP($B115,'Elenco CdS'!$1:$1048576,15,FALSE))</f>
        <v>23.03.1855</v>
      </c>
      <c r="J115" s="3">
        <f>IF($C115="-","",COUNTIF('Elenco CdS'!C:C,C115))</f>
        <v>1</v>
      </c>
      <c r="K115" s="12">
        <f>IF($C115="-","",SUMIF('Elenco CdS'!C:C,C115,'Elenco CdS'!R:R))</f>
        <v>2487</v>
      </c>
      <c r="L115" s="13">
        <f t="shared" si="2"/>
        <v>6.8090349075975363</v>
      </c>
      <c r="M115" s="16">
        <f t="shared" ca="1" si="3"/>
        <v>88</v>
      </c>
    </row>
    <row r="116" spans="1:13" ht="12.75" customHeight="1" x14ac:dyDescent="0.2">
      <c r="A116" s="29">
        <v>89</v>
      </c>
      <c r="B116" s="21">
        <v>177</v>
      </c>
      <c r="C116" s="21">
        <f>IF(VLOOKUP($B116,'Elenco CdS'!$1:$1048576,2,FALSE)="","",VLOOKUP($B116,'Elenco CdS'!$1:$1048576,2,FALSE))</f>
        <v>150</v>
      </c>
      <c r="D116" s="21">
        <f>IF(VLOOKUP($B116,'Elenco CdS'!$1:$1048576,3,FALSE)="","",VLOOKUP($B116,'Elenco CdS'!$1:$1048576,3,FALSE))</f>
        <v>150</v>
      </c>
      <c r="E116" s="18" t="str">
        <f>IF(VLOOKUP($B116,'Elenco CdS'!$1:$1048576,4,FALSE)="","",VLOOKUP($B116,'Elenco CdS'!$1:$1048576,4,FALSE))</f>
        <v>Cioccari</v>
      </c>
      <c r="F116" s="4" t="str">
        <f>IF(VLOOKUP($B116,'Elenco CdS'!$1:$1048576,5,FALSE)="","",VLOOKUP($B116,'Elenco CdS'!$1:$1048576,5,FALSE))</f>
        <v>Plinio</v>
      </c>
      <c r="G116" s="65">
        <f>IF(VLOOKUP($B116,'Elenco CdS'!$1:$1048576,13,FALSE)="","",VLOOKUP($B116,'Elenco CdS'!$1:$1048576,13,FALSE))</f>
        <v>21589</v>
      </c>
      <c r="H116" s="65">
        <f>IF(VLOOKUP($B116,'Elenco CdS'!$1:$1048576,14,FALSE)="","",VLOOKUP($B116,'Elenco CdS'!$1:$1048576,14,FALSE))</f>
        <v>21597</v>
      </c>
      <c r="I116" s="65">
        <f>IF(VLOOKUP($B116,'Elenco CdS'!$1:$1048576,15,FALSE)="","",VLOOKUP($B116,'Elenco CdS'!$1:$1048576,15,FALSE))</f>
        <v>24064</v>
      </c>
      <c r="J116" s="3">
        <f>IF($C116="-","",COUNTIF('Elenco CdS'!C:C,C116))</f>
        <v>1</v>
      </c>
      <c r="K116" s="12">
        <f>IF($C116="-","",SUMIF('Elenco CdS'!C:C,C116,'Elenco CdS'!R:R))</f>
        <v>2467</v>
      </c>
      <c r="L116" s="13">
        <f t="shared" si="2"/>
        <v>6.754277891854894</v>
      </c>
      <c r="M116" s="16">
        <f t="shared" ca="1" si="3"/>
        <v>89</v>
      </c>
    </row>
    <row r="117" spans="1:13" ht="12.75" customHeight="1" x14ac:dyDescent="0.2">
      <c r="A117" s="29">
        <v>90</v>
      </c>
      <c r="B117" s="21">
        <v>55</v>
      </c>
      <c r="C117" s="21">
        <f>IF(VLOOKUP($B117,'Elenco CdS'!$1:$1048576,2,FALSE)="","",VLOOKUP($B117,'Elenco CdS'!$1:$1048576,2,FALSE))</f>
        <v>44</v>
      </c>
      <c r="D117" s="21">
        <f>IF(VLOOKUP($B117,'Elenco CdS'!$1:$1048576,3,FALSE)="","",VLOOKUP($B117,'Elenco CdS'!$1:$1048576,3,FALSE))</f>
        <v>44</v>
      </c>
      <c r="E117" s="18" t="str">
        <f>IF(VLOOKUP($B117,'Elenco CdS'!$1:$1048576,4,FALSE)="","",VLOOKUP($B117,'Elenco CdS'!$1:$1048576,4,FALSE))</f>
        <v>Lepori</v>
      </c>
      <c r="F117" s="4" t="str">
        <f>IF(VLOOKUP($B117,'Elenco CdS'!$1:$1048576,5,FALSE)="","",VLOOKUP($B117,'Elenco CdS'!$1:$1048576,5,FALSE))</f>
        <v>Giuseppe Filippo</v>
      </c>
      <c r="G117" s="65" t="str">
        <f>IF(VLOOKUP($B117,'Elenco CdS'!$1:$1048576,13,FALSE)="","",VLOOKUP($B117,'Elenco CdS'!$1:$1048576,13,FALSE))</f>
        <v>19.12.1839</v>
      </c>
      <c r="H117" s="65" t="str">
        <f>IF(VLOOKUP($B117,'Elenco CdS'!$1:$1048576,14,FALSE)="","",VLOOKUP($B117,'Elenco CdS'!$1:$1048576,14,FALSE))</f>
        <v>20.12.1839</v>
      </c>
      <c r="I117" s="65" t="str">
        <f>IF(VLOOKUP($B117,'Elenco CdS'!$1:$1048576,15,FALSE)="","",VLOOKUP($B117,'Elenco CdS'!$1:$1048576,15,FALSE))</f>
        <v>09.05.1846</v>
      </c>
      <c r="J117" s="3">
        <f>IF($C117="-","",COUNTIF('Elenco CdS'!C:C,C117))</f>
        <v>1</v>
      </c>
      <c r="K117" s="12">
        <f>IF($C117="-","",SUMIF('Elenco CdS'!C:C,C117,'Elenco CdS'!R:R))</f>
        <v>2332</v>
      </c>
      <c r="L117" s="13">
        <f t="shared" si="2"/>
        <v>6.3846680355920604</v>
      </c>
      <c r="M117" s="16">
        <f t="shared" ca="1" si="3"/>
        <v>90</v>
      </c>
    </row>
    <row r="118" spans="1:13" ht="12.75" customHeight="1" x14ac:dyDescent="0.2">
      <c r="A118" s="29">
        <v>91</v>
      </c>
      <c r="B118" s="21">
        <v>73</v>
      </c>
      <c r="C118" s="21">
        <f>IF(VLOOKUP($B118,'Elenco CdS'!$1:$1048576,2,FALSE)="","",VLOOKUP($B118,'Elenco CdS'!$1:$1048576,2,FALSE))</f>
        <v>60</v>
      </c>
      <c r="D118" s="21">
        <f>IF(VLOOKUP($B118,'Elenco CdS'!$1:$1048576,3,FALSE)="","",VLOOKUP($B118,'Elenco CdS'!$1:$1048576,3,FALSE))</f>
        <v>60</v>
      </c>
      <c r="E118" s="18" t="str">
        <f>IF(VLOOKUP($B118,'Elenco CdS'!$1:$1048576,4,FALSE)="","",VLOOKUP($B118,'Elenco CdS'!$1:$1048576,4,FALSE))</f>
        <v>Beroldingen</v>
      </c>
      <c r="F118" s="4" t="str">
        <f>IF(VLOOKUP($B118,'Elenco CdS'!$1:$1048576,5,FALSE)="","",VLOOKUP($B118,'Elenco CdS'!$1:$1048576,5,FALSE))</f>
        <v>Sebastiano</v>
      </c>
      <c r="G118" s="65" t="str">
        <f>IF(VLOOKUP($B118,'Elenco CdS'!$1:$1048576,13,FALSE)="","",VLOOKUP($B118,'Elenco CdS'!$1:$1048576,13,FALSE))</f>
        <v>19.05.1849</v>
      </c>
      <c r="H118" s="65" t="str">
        <f>IF(VLOOKUP($B118,'Elenco CdS'!$1:$1048576,14,FALSE)="","",VLOOKUP($B118,'Elenco CdS'!$1:$1048576,14,FALSE))</f>
        <v>24.05.1849</v>
      </c>
      <c r="I118" s="65" t="str">
        <f>IF(VLOOKUP($B118,'Elenco CdS'!$1:$1048576,15,FALSE)="","",VLOOKUP($B118,'Elenco CdS'!$1:$1048576,15,FALSE))</f>
        <v>09.06.1852</v>
      </c>
      <c r="J118" s="3">
        <f>IF($C118="-","",COUNTIF('Elenco CdS'!C:C,C118))</f>
        <v>2</v>
      </c>
      <c r="K118" s="12">
        <f>IF($C118="-","",SUMIF('Elenco CdS'!C:C,C118,'Elenco CdS'!R:R))</f>
        <v>2265</v>
      </c>
      <c r="L118" s="13">
        <f t="shared" si="2"/>
        <v>6.2012320328542092</v>
      </c>
      <c r="M118" s="16">
        <f t="shared" ca="1" si="3"/>
        <v>91</v>
      </c>
    </row>
    <row r="119" spans="1:13" ht="12.75" customHeight="1" x14ac:dyDescent="0.2">
      <c r="A119" s="29">
        <v>91.2</v>
      </c>
      <c r="B119" s="21">
        <v>87</v>
      </c>
      <c r="C119" s="21" t="str">
        <f>IF(VLOOKUP($B119,'Elenco CdS'!$1:$1048576,2,FALSE)="","",VLOOKUP($B119,'Elenco CdS'!$1:$1048576,2,FALSE))</f>
        <v>-</v>
      </c>
      <c r="D119" s="21">
        <f>IF(VLOOKUP($B119,'Elenco CdS'!$1:$1048576,3,FALSE)="","",VLOOKUP($B119,'Elenco CdS'!$1:$1048576,3,FALSE))</f>
        <v>60</v>
      </c>
      <c r="E119" s="18" t="str">
        <f>IF(VLOOKUP($B119,'Elenco CdS'!$1:$1048576,4,FALSE)="","",VLOOKUP($B119,'Elenco CdS'!$1:$1048576,4,FALSE))</f>
        <v>Beroldingen</v>
      </c>
      <c r="F119" s="4" t="str">
        <f>IF(VLOOKUP($B119,'Elenco CdS'!$1:$1048576,5,FALSE)="","",VLOOKUP($B119,'Elenco CdS'!$1:$1048576,5,FALSE))</f>
        <v>Sebastiano</v>
      </c>
      <c r="G119" s="65" t="str">
        <f>IF(VLOOKUP($B119,'Elenco CdS'!$1:$1048576,13,FALSE)="","",VLOOKUP($B119,'Elenco CdS'!$1:$1048576,13,FALSE))</f>
        <v>22.03.1855</v>
      </c>
      <c r="H119" s="65" t="str">
        <f>IF(VLOOKUP($B119,'Elenco CdS'!$1:$1048576,14,FALSE)="","",VLOOKUP($B119,'Elenco CdS'!$1:$1048576,14,FALSE))</f>
        <v>23.03.1855</v>
      </c>
      <c r="I119" s="65" t="str">
        <f>IF(VLOOKUP($B119,'Elenco CdS'!$1:$1048576,15,FALSE)="","",VLOOKUP($B119,'Elenco CdS'!$1:$1048576,15,FALSE))</f>
        <v>19.05.1858</v>
      </c>
      <c r="J119" s="3" t="str">
        <f>IF($C119="-","",COUNTIF('Elenco CdS'!C:C,C119))</f>
        <v/>
      </c>
      <c r="K119" s="12" t="str">
        <f>IF($C119="-","",SUMIF('Elenco CdS'!C:C,C119,'Elenco CdS'!R:R))</f>
        <v/>
      </c>
      <c r="L119" s="13" t="str">
        <f t="shared" si="2"/>
        <v/>
      </c>
      <c r="M119" s="16" t="str">
        <f t="shared" si="3"/>
        <v/>
      </c>
    </row>
    <row r="120" spans="1:13" ht="12.75" customHeight="1" x14ac:dyDescent="0.2">
      <c r="A120" s="29">
        <v>92</v>
      </c>
      <c r="B120" s="21">
        <v>71</v>
      </c>
      <c r="C120" s="21">
        <f>IF(VLOOKUP($B120,'Elenco CdS'!$1:$1048576,2,FALSE)="","",VLOOKUP($B120,'Elenco CdS'!$1:$1048576,2,FALSE))</f>
        <v>58</v>
      </c>
      <c r="D120" s="21">
        <f>IF(VLOOKUP($B120,'Elenco CdS'!$1:$1048576,3,FALSE)="","",VLOOKUP($B120,'Elenco CdS'!$1:$1048576,3,FALSE))</f>
        <v>58</v>
      </c>
      <c r="E120" s="18" t="str">
        <f>IF(VLOOKUP($B120,'Elenco CdS'!$1:$1048576,4,FALSE)="","",VLOOKUP($B120,'Elenco CdS'!$1:$1048576,4,FALSE))</f>
        <v>Rusca</v>
      </c>
      <c r="F120" s="4" t="str">
        <f>IF(VLOOKUP($B120,'Elenco CdS'!$1:$1048576,5,FALSE)="","",VLOOKUP($B120,'Elenco CdS'!$1:$1048576,5,FALSE))</f>
        <v>Franchino</v>
      </c>
      <c r="G120" s="65" t="str">
        <f>IF(VLOOKUP($B120,'Elenco CdS'!$1:$1048576,13,FALSE)="","",VLOOKUP($B120,'Elenco CdS'!$1:$1048576,13,FALSE))</f>
        <v>16.05.1848</v>
      </c>
      <c r="H120" s="65" t="str">
        <f>IF(VLOOKUP($B120,'Elenco CdS'!$1:$1048576,14,FALSE)="","",VLOOKUP($B120,'Elenco CdS'!$1:$1048576,14,FALSE))</f>
        <v>23.05.1848</v>
      </c>
      <c r="I120" s="65" t="str">
        <f>IF(VLOOKUP($B120,'Elenco CdS'!$1:$1048576,15,FALSE)="","",VLOOKUP($B120,'Elenco CdS'!$1:$1048576,15,FALSE))</f>
        <v>29.06.1854</v>
      </c>
      <c r="J120" s="3">
        <f>IF($C120="-","",COUNTIF('Elenco CdS'!C:C,C120))</f>
        <v>1</v>
      </c>
      <c r="K120" s="12">
        <f>IF($C120="-","",SUMIF('Elenco CdS'!C:C,C120,'Elenco CdS'!R:R))</f>
        <v>2228</v>
      </c>
      <c r="L120" s="13">
        <f t="shared" si="2"/>
        <v>6.0999315537303218</v>
      </c>
      <c r="M120" s="16">
        <f t="shared" ca="1" si="3"/>
        <v>92</v>
      </c>
    </row>
    <row r="121" spans="1:13" ht="12.75" customHeight="1" x14ac:dyDescent="0.2">
      <c r="A121" s="29">
        <v>93</v>
      </c>
      <c r="B121" s="21">
        <v>12</v>
      </c>
      <c r="C121" s="21">
        <f>IF(VLOOKUP($B121,'Elenco CdS'!$1:$1048576,2,FALSE)="","",VLOOKUP($B121,'Elenco CdS'!$1:$1048576,2,FALSE))</f>
        <v>12</v>
      </c>
      <c r="D121" s="21">
        <f>IF(VLOOKUP($B121,'Elenco CdS'!$1:$1048576,3,FALSE)="","",VLOOKUP($B121,'Elenco CdS'!$1:$1048576,3,FALSE))</f>
        <v>12</v>
      </c>
      <c r="E121" s="18" t="str">
        <f>IF(VLOOKUP($B121,'Elenco CdS'!$1:$1048576,4,FALSE)="","",VLOOKUP($B121,'Elenco CdS'!$1:$1048576,4,FALSE))</f>
        <v>Frasca</v>
      </c>
      <c r="F121" s="4" t="str">
        <f>IF(VLOOKUP($B121,'Elenco CdS'!$1:$1048576,5,FALSE)="","",VLOOKUP($B121,'Elenco CdS'!$1:$1048576,5,FALSE))</f>
        <v>Pietro</v>
      </c>
      <c r="G121" s="65" t="str">
        <f>IF(VLOOKUP($B121,'Elenco CdS'!$1:$1048576,13,FALSE)="","",VLOOKUP($B121,'Elenco CdS'!$1:$1048576,13,FALSE))</f>
        <v>09.05.1805</v>
      </c>
      <c r="H121" s="65" t="str">
        <f>IF(VLOOKUP($B121,'Elenco CdS'!$1:$1048576,14,FALSE)="","",VLOOKUP($B121,'Elenco CdS'!$1:$1048576,14,FALSE))</f>
        <v>10.05.1805</v>
      </c>
      <c r="I121" s="65" t="str">
        <f>IF(VLOOKUP($B121,'Elenco CdS'!$1:$1048576,15,FALSE)="","",VLOOKUP($B121,'Elenco CdS'!$1:$1048576,15,FALSE))</f>
        <v>12.05.1811</v>
      </c>
      <c r="J121" s="3">
        <f>IF($C121="-","",COUNTIF('Elenco CdS'!C:C,C121))</f>
        <v>1</v>
      </c>
      <c r="K121" s="12">
        <f>IF($C121="-","",SUMIF('Elenco CdS'!C:C,C121,'Elenco CdS'!R:R))</f>
        <v>2193</v>
      </c>
      <c r="L121" s="13">
        <f t="shared" si="2"/>
        <v>6.0041067761806985</v>
      </c>
      <c r="M121" s="16">
        <f t="shared" ca="1" si="3"/>
        <v>93</v>
      </c>
    </row>
    <row r="122" spans="1:13" ht="12.75" customHeight="1" x14ac:dyDescent="0.2">
      <c r="A122" s="29">
        <v>94</v>
      </c>
      <c r="B122" s="21">
        <v>193</v>
      </c>
      <c r="C122" s="21">
        <f>IF(VLOOKUP($B122,'Elenco CdS'!$1:$1048576,2,FALSE)="","",VLOOKUP($B122,'Elenco CdS'!$1:$1048576,2,FALSE))</f>
        <v>166</v>
      </c>
      <c r="D122" s="21">
        <f>IF(VLOOKUP($B122,'Elenco CdS'!$1:$1048576,3,FALSE)="","",VLOOKUP($B122,'Elenco CdS'!$1:$1048576,3,FALSE))</f>
        <v>166</v>
      </c>
      <c r="E122" s="18" t="str">
        <f>IF(VLOOKUP($B122,'Elenco CdS'!$1:$1048576,4,FALSE)="","",VLOOKUP($B122,'Elenco CdS'!$1:$1048576,4,FALSE))</f>
        <v>Generali</v>
      </c>
      <c r="F122" s="4" t="str">
        <f>IF(VLOOKUP($B122,'Elenco CdS'!$1:$1048576,5,FALSE)="","",VLOOKUP($B122,'Elenco CdS'!$1:$1048576,5,FALSE))</f>
        <v>Claudio</v>
      </c>
      <c r="G122" s="65">
        <f>IF(VLOOKUP($B122,'Elenco CdS'!$1:$1048576,13,FALSE)="","",VLOOKUP($B122,'Elenco CdS'!$1:$1048576,13,FALSE))</f>
        <v>30423</v>
      </c>
      <c r="H122" s="65">
        <f>IF(VLOOKUP($B122,'Elenco CdS'!$1:$1048576,14,FALSE)="","",VLOOKUP($B122,'Elenco CdS'!$1:$1048576,14,FALSE))</f>
        <v>30432</v>
      </c>
      <c r="I122" s="65">
        <f>IF(VLOOKUP($B122,'Elenco CdS'!$1:$1048576,15,FALSE)="","",VLOOKUP($B122,'Elenco CdS'!$1:$1048576,15,FALSE))</f>
        <v>32623</v>
      </c>
      <c r="J122" s="3">
        <f>IF($C122="-","",COUNTIF('Elenco CdS'!C:C,C122))</f>
        <v>1</v>
      </c>
      <c r="K122" s="12">
        <f>IF($C122="-","",SUMIF('Elenco CdS'!C:C,C122,'Elenco CdS'!R:R))</f>
        <v>2191</v>
      </c>
      <c r="L122" s="13">
        <f t="shared" si="2"/>
        <v>5.9986310746064335</v>
      </c>
      <c r="M122" s="16">
        <f t="shared" ca="1" si="3"/>
        <v>94</v>
      </c>
    </row>
    <row r="123" spans="1:13" ht="12.75" customHeight="1" x14ac:dyDescent="0.2">
      <c r="A123" s="29">
        <v>95</v>
      </c>
      <c r="B123" s="21">
        <v>13</v>
      </c>
      <c r="C123" s="21">
        <f>IF(VLOOKUP($B123,'Elenco CdS'!$1:$1048576,2,FALSE)="","",VLOOKUP($B123,'Elenco CdS'!$1:$1048576,2,FALSE))</f>
        <v>13</v>
      </c>
      <c r="D123" s="21">
        <f>IF(VLOOKUP($B123,'Elenco CdS'!$1:$1048576,3,FALSE)="","",VLOOKUP($B123,'Elenco CdS'!$1:$1048576,3,FALSE))</f>
        <v>13</v>
      </c>
      <c r="E123" s="18" t="str">
        <f>IF(VLOOKUP($B123,'Elenco CdS'!$1:$1048576,4,FALSE)="","",VLOOKUP($B123,'Elenco CdS'!$1:$1048576,4,FALSE))</f>
        <v>Boschetti</v>
      </c>
      <c r="F123" s="4" t="str">
        <f>IF(VLOOKUP($B123,'Elenco CdS'!$1:$1048576,5,FALSE)="","",VLOOKUP($B123,'Elenco CdS'!$1:$1048576,5,FALSE))</f>
        <v>Bernardo</v>
      </c>
      <c r="G123" s="65" t="str">
        <f>IF(VLOOKUP($B123,'Elenco CdS'!$1:$1048576,13,FALSE)="","",VLOOKUP($B123,'Elenco CdS'!$1:$1048576,13,FALSE))</f>
        <v>11.05.1807</v>
      </c>
      <c r="H123" s="65" t="str">
        <f>IF(VLOOKUP($B123,'Elenco CdS'!$1:$1048576,14,FALSE)="","",VLOOKUP($B123,'Elenco CdS'!$1:$1048576,14,FALSE))</f>
        <v>15.05.1807</v>
      </c>
      <c r="I123" s="65" t="str">
        <f>IF(VLOOKUP($B123,'Elenco CdS'!$1:$1048576,15,FALSE)="","",VLOOKUP($B123,'Elenco CdS'!$1:$1048576,15,FALSE))</f>
        <v>12.05.1813</v>
      </c>
      <c r="J123" s="3">
        <f>IF($C123="-","",COUNTIF('Elenco CdS'!C:C,C123))</f>
        <v>1</v>
      </c>
      <c r="K123" s="12">
        <f>IF($C123="-","",SUMIF('Elenco CdS'!C:C,C123,'Elenco CdS'!R:R))</f>
        <v>2189</v>
      </c>
      <c r="L123" s="13">
        <f t="shared" si="2"/>
        <v>5.9931553730321694</v>
      </c>
      <c r="M123" s="16">
        <f t="shared" ca="1" si="3"/>
        <v>95</v>
      </c>
    </row>
    <row r="124" spans="1:13" ht="12.75" customHeight="1" x14ac:dyDescent="0.2">
      <c r="A124" s="29">
        <v>96</v>
      </c>
      <c r="B124" s="21">
        <v>198</v>
      </c>
      <c r="C124" s="21">
        <f>IF(VLOOKUP($B124,'Elenco CdS'!$1:$1048576,2,FALSE)="","",VLOOKUP($B124,'Elenco CdS'!$1:$1048576,2,FALSE))</f>
        <v>171</v>
      </c>
      <c r="D124" s="21">
        <f>IF(VLOOKUP($B124,'Elenco CdS'!$1:$1048576,3,FALSE)="","",VLOOKUP($B124,'Elenco CdS'!$1:$1048576,3,FALSE))</f>
        <v>171</v>
      </c>
      <c r="E124" s="18" t="str">
        <f>IF(VLOOKUP($B124,'Elenco CdS'!$1:$1048576,4,FALSE)="","",VLOOKUP($B124,'Elenco CdS'!$1:$1048576,4,FALSE))</f>
        <v>Marty</v>
      </c>
      <c r="F124" s="4" t="str">
        <f>IF(VLOOKUP($B124,'Elenco CdS'!$1:$1048576,5,FALSE)="","",VLOOKUP($B124,'Elenco CdS'!$1:$1048576,5,FALSE))</f>
        <v>Dick</v>
      </c>
      <c r="G124" s="65" t="str">
        <f>IF(VLOOKUP($B124,'Elenco CdS'!$1:$1048576,13,FALSE)="","",VLOOKUP($B124,'Elenco CdS'!$1:$1048576,13,FALSE))</f>
        <v/>
      </c>
      <c r="H124" s="65">
        <f>IF(VLOOKUP($B124,'Elenco CdS'!$1:$1048576,14,FALSE)="","",VLOOKUP($B124,'Elenco CdS'!$1:$1048576,14,FALSE))</f>
        <v>32623</v>
      </c>
      <c r="I124" s="65">
        <f>IF(VLOOKUP($B124,'Elenco CdS'!$1:$1048576,15,FALSE)="","",VLOOKUP($B124,'Elenco CdS'!$1:$1048576,15,FALSE))</f>
        <v>34800</v>
      </c>
      <c r="J124" s="3">
        <f>IF($C124="-","",COUNTIF('Elenco CdS'!C:C,C124))</f>
        <v>1</v>
      </c>
      <c r="K124" s="12">
        <f>IF($C124="-","",SUMIF('Elenco CdS'!C:C,C124,'Elenco CdS'!R:R))</f>
        <v>2177</v>
      </c>
      <c r="L124" s="13">
        <f t="shared" si="2"/>
        <v>5.9603011635865846</v>
      </c>
      <c r="M124" s="16">
        <f t="shared" ca="1" si="3"/>
        <v>96</v>
      </c>
    </row>
    <row r="125" spans="1:13" ht="12.75" customHeight="1" x14ac:dyDescent="0.2">
      <c r="A125" s="29">
        <v>97</v>
      </c>
      <c r="B125" s="21">
        <v>176</v>
      </c>
      <c r="C125" s="21">
        <f>IF(VLOOKUP($B125,'Elenco CdS'!$1:$1048576,2,FALSE)="","",VLOOKUP($B125,'Elenco CdS'!$1:$1048576,2,FALSE))</f>
        <v>149</v>
      </c>
      <c r="D125" s="21">
        <f>IF(VLOOKUP($B125,'Elenco CdS'!$1:$1048576,3,FALSE)="","",VLOOKUP($B125,'Elenco CdS'!$1:$1048576,3,FALSE))</f>
        <v>149</v>
      </c>
      <c r="E125" s="18" t="str">
        <f>IF(VLOOKUP($B125,'Elenco CdS'!$1:$1048576,4,FALSE)="","",VLOOKUP($B125,'Elenco CdS'!$1:$1048576,4,FALSE))</f>
        <v>Stefani</v>
      </c>
      <c r="F125" s="4" t="str">
        <f>IF(VLOOKUP($B125,'Elenco CdS'!$1:$1048576,5,FALSE)="","",VLOOKUP($B125,'Elenco CdS'!$1:$1048576,5,FALSE))</f>
        <v>Alberto</v>
      </c>
      <c r="G125" s="65" t="str">
        <f>IF(VLOOKUP($B125,'Elenco CdS'!$1:$1048576,13,FALSE)="","",VLOOKUP($B125,'Elenco CdS'!$1:$1048576,13,FALSE))</f>
        <v/>
      </c>
      <c r="H125" s="65">
        <f>IF(VLOOKUP($B125,'Elenco CdS'!$1:$1048576,14,FALSE)="","",VLOOKUP($B125,'Elenco CdS'!$1:$1048576,14,FALSE))</f>
        <v>20598</v>
      </c>
      <c r="I125" s="65">
        <f>IF(VLOOKUP($B125,'Elenco CdS'!$1:$1048576,15,FALSE)="","",VLOOKUP($B125,'Elenco CdS'!$1:$1048576,15,FALSE))</f>
        <v>22763</v>
      </c>
      <c r="J125" s="3">
        <f>IF($C125="-","",COUNTIF('Elenco CdS'!C:C,C125))</f>
        <v>1</v>
      </c>
      <c r="K125" s="12">
        <f>IF($C125="-","",SUMIF('Elenco CdS'!C:C,C125,'Elenco CdS'!R:R))</f>
        <v>2165</v>
      </c>
      <c r="L125" s="13">
        <f t="shared" si="2"/>
        <v>5.9274469541409998</v>
      </c>
      <c r="M125" s="16">
        <f t="shared" ca="1" si="3"/>
        <v>97</v>
      </c>
    </row>
    <row r="126" spans="1:13" ht="12.75" customHeight="1" x14ac:dyDescent="0.2">
      <c r="A126" s="29">
        <v>98</v>
      </c>
      <c r="B126" s="21">
        <v>145</v>
      </c>
      <c r="C126" s="21">
        <f>IF(VLOOKUP($B126,'Elenco CdS'!$1:$1048576,2,FALSE)="","",VLOOKUP($B126,'Elenco CdS'!$1:$1048576,2,FALSE))</f>
        <v>121</v>
      </c>
      <c r="D126" s="21">
        <f>IF(VLOOKUP($B126,'Elenco CdS'!$1:$1048576,3,FALSE)="","",VLOOKUP($B126,'Elenco CdS'!$1:$1048576,3,FALSE))</f>
        <v>121</v>
      </c>
      <c r="E126" s="18" t="str">
        <f>IF(VLOOKUP($B126,'Elenco CdS'!$1:$1048576,4,FALSE)="","",VLOOKUP($B126,'Elenco CdS'!$1:$1048576,4,FALSE))</f>
        <v>Gabuzzi</v>
      </c>
      <c r="F126" s="4" t="str">
        <f>IF(VLOOKUP($B126,'Elenco CdS'!$1:$1048576,5,FALSE)="","",VLOOKUP($B126,'Elenco CdS'!$1:$1048576,5,FALSE))</f>
        <v>Stefano</v>
      </c>
      <c r="G126" s="65">
        <f>IF(VLOOKUP($B126,'Elenco CdS'!$1:$1048576,13,FALSE)="","",VLOOKUP($B126,'Elenco CdS'!$1:$1048576,13,FALSE))</f>
        <v>1877</v>
      </c>
      <c r="H126" s="65">
        <f>IF(VLOOKUP($B126,'Elenco CdS'!$1:$1048576,14,FALSE)="","",VLOOKUP($B126,'Elenco CdS'!$1:$1048576,14,FALSE))</f>
        <v>1885</v>
      </c>
      <c r="I126" s="65">
        <f>IF(VLOOKUP($B126,'Elenco CdS'!$1:$1048576,15,FALSE)="","",VLOOKUP($B126,'Elenco CdS'!$1:$1048576,15,FALSE))</f>
        <v>4014</v>
      </c>
      <c r="J126" s="3">
        <f>IF($C126="-","",COUNTIF('Elenco CdS'!C:C,C126))</f>
        <v>1</v>
      </c>
      <c r="K126" s="12">
        <f>IF($C126="-","",SUMIF('Elenco CdS'!C:C,C126,'Elenco CdS'!R:R))</f>
        <v>2129</v>
      </c>
      <c r="L126" s="13">
        <f t="shared" si="2"/>
        <v>5.8288843258042435</v>
      </c>
      <c r="M126" s="16">
        <f t="shared" ca="1" si="3"/>
        <v>98</v>
      </c>
    </row>
    <row r="127" spans="1:13" ht="12.75" customHeight="1" x14ac:dyDescent="0.2">
      <c r="A127" s="29">
        <v>99</v>
      </c>
      <c r="B127" s="21">
        <v>15</v>
      </c>
      <c r="C127" s="21">
        <f>IF(VLOOKUP($B127,'Elenco CdS'!$1:$1048576,2,FALSE)="","",VLOOKUP($B127,'Elenco CdS'!$1:$1048576,2,FALSE))</f>
        <v>15</v>
      </c>
      <c r="D127" s="21">
        <f>IF(VLOOKUP($B127,'Elenco CdS'!$1:$1048576,3,FALSE)="","",VLOOKUP($B127,'Elenco CdS'!$1:$1048576,3,FALSE))</f>
        <v>15</v>
      </c>
      <c r="E127" s="18" t="str">
        <f>IF(VLOOKUP($B127,'Elenco CdS'!$1:$1048576,4,FALSE)="","",VLOOKUP($B127,'Elenco CdS'!$1:$1048576,4,FALSE))</f>
        <v>Antognini</v>
      </c>
      <c r="F127" s="4" t="str">
        <f>IF(VLOOKUP($B127,'Elenco CdS'!$1:$1048576,5,FALSE)="","",VLOOKUP($B127,'Elenco CdS'!$1:$1048576,5,FALSE))</f>
        <v>Domenico</v>
      </c>
      <c r="G127" s="65" t="str">
        <f>IF(VLOOKUP($B127,'Elenco CdS'!$1:$1048576,13,FALSE)="","",VLOOKUP($B127,'Elenco CdS'!$1:$1048576,13,FALSE))</f>
        <v>12.05.1809</v>
      </c>
      <c r="H127" s="65" t="str">
        <f>IF(VLOOKUP($B127,'Elenco CdS'!$1:$1048576,14,FALSE)="","",VLOOKUP($B127,'Elenco CdS'!$1:$1048576,14,FALSE))</f>
        <v>12.05.1809</v>
      </c>
      <c r="I127" s="65" t="str">
        <f>IF(VLOOKUP($B127,'Elenco CdS'!$1:$1048576,15,FALSE)="","",VLOOKUP($B127,'Elenco CdS'!$1:$1048576,15,FALSE))</f>
        <v>03.03.1815</v>
      </c>
      <c r="J127" s="3">
        <f>IF($C127="-","",COUNTIF('Elenco CdS'!C:C,C127))</f>
        <v>1</v>
      </c>
      <c r="K127" s="12">
        <f>IF($C127="-","",SUMIF('Elenco CdS'!C:C,C127,'Elenco CdS'!R:R))</f>
        <v>2121</v>
      </c>
      <c r="L127" s="13">
        <f t="shared" si="2"/>
        <v>5.806981519507187</v>
      </c>
      <c r="M127" s="16">
        <f t="shared" ca="1" si="3"/>
        <v>99</v>
      </c>
    </row>
    <row r="128" spans="1:13" ht="12.75" customHeight="1" x14ac:dyDescent="0.2">
      <c r="A128" s="29">
        <v>100</v>
      </c>
      <c r="B128" s="21">
        <v>16</v>
      </c>
      <c r="C128" s="21">
        <f>IF(VLOOKUP($B128,'Elenco CdS'!$1:$1048576,2,FALSE)="","",VLOOKUP($B128,'Elenco CdS'!$1:$1048576,2,FALSE))</f>
        <v>16</v>
      </c>
      <c r="D128" s="21">
        <f>IF(VLOOKUP($B128,'Elenco CdS'!$1:$1048576,3,FALSE)="","",VLOOKUP($B128,'Elenco CdS'!$1:$1048576,3,FALSE))</f>
        <v>16</v>
      </c>
      <c r="E128" s="18" t="str">
        <f>IF(VLOOKUP($B128,'Elenco CdS'!$1:$1048576,4,FALSE)="","",VLOOKUP($B128,'Elenco CdS'!$1:$1048576,4,FALSE))</f>
        <v>Riva</v>
      </c>
      <c r="F128" s="4" t="str">
        <f>IF(VLOOKUP($B128,'Elenco CdS'!$1:$1048576,5,FALSE)="","",VLOOKUP($B128,'Elenco CdS'!$1:$1048576,5,FALSE))</f>
        <v>Giovanni Battista</v>
      </c>
      <c r="G128" s="65" t="str">
        <f>IF(VLOOKUP($B128,'Elenco CdS'!$1:$1048576,13,FALSE)="","",VLOOKUP($B128,'Elenco CdS'!$1:$1048576,13,FALSE))</f>
        <v>12.05.1809</v>
      </c>
      <c r="H128" s="65" t="str">
        <f>IF(VLOOKUP($B128,'Elenco CdS'!$1:$1048576,14,FALSE)="","",VLOOKUP($B128,'Elenco CdS'!$1:$1048576,14,FALSE))</f>
        <v>12.05.1809</v>
      </c>
      <c r="I128" s="65" t="str">
        <f>IF(VLOOKUP($B128,'Elenco CdS'!$1:$1048576,15,FALSE)="","",VLOOKUP($B128,'Elenco CdS'!$1:$1048576,15,FALSE))</f>
        <v>03.03.1815</v>
      </c>
      <c r="J128" s="3">
        <f>IF($C128="-","",COUNTIF('Elenco CdS'!C:C,C128))</f>
        <v>1</v>
      </c>
      <c r="K128" s="12">
        <f>IF($C128="-","",SUMIF('Elenco CdS'!C:C,C128,'Elenco CdS'!R:R))</f>
        <v>2121</v>
      </c>
      <c r="L128" s="13">
        <f t="shared" si="2"/>
        <v>5.806981519507187</v>
      </c>
      <c r="M128" s="16">
        <f t="shared" ca="1" si="3"/>
        <v>99</v>
      </c>
    </row>
    <row r="129" spans="1:13" ht="12.75" customHeight="1" x14ac:dyDescent="0.2">
      <c r="A129" s="29">
        <v>101</v>
      </c>
      <c r="B129" s="21">
        <v>140</v>
      </c>
      <c r="C129" s="21">
        <f>IF(VLOOKUP($B129,'Elenco CdS'!$1:$1048576,2,FALSE)="","",VLOOKUP($B129,'Elenco CdS'!$1:$1048576,2,FALSE))</f>
        <v>116</v>
      </c>
      <c r="D129" s="21">
        <f>IF(VLOOKUP($B129,'Elenco CdS'!$1:$1048576,3,FALSE)="","",VLOOKUP($B129,'Elenco CdS'!$1:$1048576,3,FALSE))</f>
        <v>116</v>
      </c>
      <c r="E129" s="18" t="str">
        <f>IF(VLOOKUP($B129,'Elenco CdS'!$1:$1048576,4,FALSE)="","",VLOOKUP($B129,'Elenco CdS'!$1:$1048576,4,FALSE))</f>
        <v>Volonterio</v>
      </c>
      <c r="F129" s="4" t="str">
        <f>IF(VLOOKUP($B129,'Elenco CdS'!$1:$1048576,5,FALSE)="","",VLOOKUP($B129,'Elenco CdS'!$1:$1048576,5,FALSE))</f>
        <v>Giovan Battista</v>
      </c>
      <c r="G129" s="65" t="str">
        <f>IF(VLOOKUP($B129,'Elenco CdS'!$1:$1048576,13,FALSE)="","",VLOOKUP($B129,'Elenco CdS'!$1:$1048576,13,FALSE))</f>
        <v/>
      </c>
      <c r="H129" s="65" t="str">
        <f>IF(VLOOKUP($B129,'Elenco CdS'!$1:$1048576,14,FALSE)="","",VLOOKUP($B129,'Elenco CdS'!$1:$1048576,14,FALSE))</f>
        <v>13.05.1895</v>
      </c>
      <c r="I129" s="65">
        <f>IF(VLOOKUP($B129,'Elenco CdS'!$1:$1048576,15,FALSE)="","",VLOOKUP($B129,'Elenco CdS'!$1:$1048576,15,FALSE))</f>
        <v>422</v>
      </c>
      <c r="J129" s="3">
        <f>IF($C129="-","",COUNTIF('Elenco CdS'!C:C,C129))</f>
        <v>1</v>
      </c>
      <c r="K129" s="12">
        <f>IF($C129="-","",SUMIF('Elenco CdS'!C:C,C129,'Elenco CdS'!R:R))</f>
        <v>2114</v>
      </c>
      <c r="L129" s="13">
        <f t="shared" si="2"/>
        <v>5.7878165639972625</v>
      </c>
      <c r="M129" s="16">
        <f t="shared" ca="1" si="3"/>
        <v>101</v>
      </c>
    </row>
    <row r="130" spans="1:13" ht="12.75" customHeight="1" x14ac:dyDescent="0.2">
      <c r="A130" s="29">
        <v>102</v>
      </c>
      <c r="B130" s="21">
        <v>109</v>
      </c>
      <c r="C130" s="21">
        <f>IF(VLOOKUP($B130,'Elenco CdS'!$1:$1048576,2,FALSE)="","",VLOOKUP($B130,'Elenco CdS'!$1:$1048576,2,FALSE))</f>
        <v>87</v>
      </c>
      <c r="D130" s="21">
        <f>IF(VLOOKUP($B130,'Elenco CdS'!$1:$1048576,3,FALSE)="","",VLOOKUP($B130,'Elenco CdS'!$1:$1048576,3,FALSE))</f>
        <v>87</v>
      </c>
      <c r="E130" s="18" t="str">
        <f>IF(VLOOKUP($B130,'Elenco CdS'!$1:$1048576,4,FALSE)="","",VLOOKUP($B130,'Elenco CdS'!$1:$1048576,4,FALSE))</f>
        <v>Cattaneo</v>
      </c>
      <c r="F130" s="4" t="str">
        <f>IF(VLOOKUP($B130,'Elenco CdS'!$1:$1048576,5,FALSE)="","",VLOOKUP($B130,'Elenco CdS'!$1:$1048576,5,FALSE))</f>
        <v>Cristoforo</v>
      </c>
      <c r="G130" s="65" t="str">
        <f>IF(VLOOKUP($B130,'Elenco CdS'!$1:$1048576,13,FALSE)="","",VLOOKUP($B130,'Elenco CdS'!$1:$1048576,13,FALSE))</f>
        <v>06.05.1871</v>
      </c>
      <c r="H130" s="65" t="str">
        <f>IF(VLOOKUP($B130,'Elenco CdS'!$1:$1048576,14,FALSE)="","",VLOOKUP($B130,'Elenco CdS'!$1:$1048576,14,FALSE))</f>
        <v>09.05.1871</v>
      </c>
      <c r="I130" s="65" t="str">
        <f>IF(VLOOKUP($B130,'Elenco CdS'!$1:$1048576,15,FALSE)="","",VLOOKUP($B130,'Elenco CdS'!$1:$1048576,15,FALSE))</f>
        <v>06.02.1877</v>
      </c>
      <c r="J130" s="3">
        <f>IF($C130="-","",COUNTIF('Elenco CdS'!C:C,C130))</f>
        <v>1</v>
      </c>
      <c r="K130" s="12">
        <f>IF($C130="-","",SUMIF('Elenco CdS'!C:C,C130,'Elenco CdS'!R:R))</f>
        <v>2100</v>
      </c>
      <c r="L130" s="13">
        <f t="shared" si="2"/>
        <v>5.7494866529774127</v>
      </c>
      <c r="M130" s="16">
        <f t="shared" ca="1" si="3"/>
        <v>102</v>
      </c>
    </row>
    <row r="131" spans="1:13" ht="12.75" customHeight="1" x14ac:dyDescent="0.2">
      <c r="A131" s="29">
        <v>103</v>
      </c>
      <c r="B131" s="21">
        <v>122</v>
      </c>
      <c r="C131" s="21">
        <f>IF(VLOOKUP($B131,'Elenco CdS'!$1:$1048576,2,FALSE)="","",VLOOKUP($B131,'Elenco CdS'!$1:$1048576,2,FALSE))</f>
        <v>99</v>
      </c>
      <c r="D131" s="21">
        <f>IF(VLOOKUP($B131,'Elenco CdS'!$1:$1048576,3,FALSE)="","",VLOOKUP($B131,'Elenco CdS'!$1:$1048576,3,FALSE))</f>
        <v>99</v>
      </c>
      <c r="E131" s="18" t="str">
        <f>IF(VLOOKUP($B131,'Elenco CdS'!$1:$1048576,4,FALSE)="","",VLOOKUP($B131,'Elenco CdS'!$1:$1048576,4,FALSE))</f>
        <v>Conti</v>
      </c>
      <c r="F131" s="4" t="str">
        <f>IF(VLOOKUP($B131,'Elenco CdS'!$1:$1048576,5,FALSE)="","",VLOOKUP($B131,'Elenco CdS'!$1:$1048576,5,FALSE))</f>
        <v>Carlo</v>
      </c>
      <c r="G131" s="65" t="str">
        <f>IF(VLOOKUP($B131,'Elenco CdS'!$1:$1048576,13,FALSE)="","",VLOOKUP($B131,'Elenco CdS'!$1:$1048576,13,FALSE))</f>
        <v>24.05.1878</v>
      </c>
      <c r="H131" s="65" t="str">
        <f>IF(VLOOKUP($B131,'Elenco CdS'!$1:$1048576,14,FALSE)="","",VLOOKUP($B131,'Elenco CdS'!$1:$1048576,14,FALSE))</f>
        <v>24.05.1878</v>
      </c>
      <c r="I131" s="65" t="str">
        <f>IF(VLOOKUP($B131,'Elenco CdS'!$1:$1048576,15,FALSE)="","",VLOOKUP($B131,'Elenco CdS'!$1:$1048576,15,FALSE))</f>
        <v>01.02.1884</v>
      </c>
      <c r="J131" s="3">
        <f>IF($C131="-","",COUNTIF('Elenco CdS'!C:C,C131))</f>
        <v>1</v>
      </c>
      <c r="K131" s="12">
        <f>IF($C131="-","",SUMIF('Elenco CdS'!C:C,C131,'Elenco CdS'!R:R))</f>
        <v>2079</v>
      </c>
      <c r="L131" s="13">
        <f t="shared" si="2"/>
        <v>5.6919917864476384</v>
      </c>
      <c r="M131" s="16">
        <f t="shared" ca="1" si="3"/>
        <v>103</v>
      </c>
    </row>
    <row r="132" spans="1:13" ht="12.75" customHeight="1" x14ac:dyDescent="0.2">
      <c r="A132" s="29">
        <v>104</v>
      </c>
      <c r="B132" s="21">
        <v>123</v>
      </c>
      <c r="C132" s="21">
        <f>IF(VLOOKUP($B132,'Elenco CdS'!$1:$1048576,2,FALSE)="","",VLOOKUP($B132,'Elenco CdS'!$1:$1048576,2,FALSE))</f>
        <v>100</v>
      </c>
      <c r="D132" s="21">
        <f>IF(VLOOKUP($B132,'Elenco CdS'!$1:$1048576,3,FALSE)="","",VLOOKUP($B132,'Elenco CdS'!$1:$1048576,3,FALSE))</f>
        <v>100</v>
      </c>
      <c r="E132" s="18" t="str">
        <f>IF(VLOOKUP($B132,'Elenco CdS'!$1:$1048576,4,FALSE)="","",VLOOKUP($B132,'Elenco CdS'!$1:$1048576,4,FALSE))</f>
        <v>Antognini</v>
      </c>
      <c r="F132" s="4" t="str">
        <f>IF(VLOOKUP($B132,'Elenco CdS'!$1:$1048576,5,FALSE)="","",VLOOKUP($B132,'Elenco CdS'!$1:$1048576,5,FALSE))</f>
        <v>Benigno</v>
      </c>
      <c r="G132" s="65" t="str">
        <f>IF(VLOOKUP($B132,'Elenco CdS'!$1:$1048576,13,FALSE)="","",VLOOKUP($B132,'Elenco CdS'!$1:$1048576,13,FALSE))</f>
        <v>24.05.1878</v>
      </c>
      <c r="H132" s="65" t="str">
        <f>IF(VLOOKUP($B132,'Elenco CdS'!$1:$1048576,14,FALSE)="","",VLOOKUP($B132,'Elenco CdS'!$1:$1048576,14,FALSE))</f>
        <v>24.05.1878</v>
      </c>
      <c r="I132" s="65" t="str">
        <f>IF(VLOOKUP($B132,'Elenco CdS'!$1:$1048576,15,FALSE)="","",VLOOKUP($B132,'Elenco CdS'!$1:$1048576,15,FALSE))</f>
        <v>01.02.1884</v>
      </c>
      <c r="J132" s="3">
        <f>IF($C132="-","",COUNTIF('Elenco CdS'!C:C,C132))</f>
        <v>1</v>
      </c>
      <c r="K132" s="12">
        <f>IF($C132="-","",SUMIF('Elenco CdS'!C:C,C132,'Elenco CdS'!R:R))</f>
        <v>2079</v>
      </c>
      <c r="L132" s="13">
        <f t="shared" ref="L132:L195" si="4">IF($C132="-","",K132/365.25)</f>
        <v>5.6919917864476384</v>
      </c>
      <c r="M132" s="16">
        <f t="shared" ref="M132:M195" ca="1" si="5">IF($C132="-","",RANK(K132,K$4:K$215))</f>
        <v>103</v>
      </c>
    </row>
    <row r="133" spans="1:13" ht="12.75" customHeight="1" x14ac:dyDescent="0.2">
      <c r="A133" s="29">
        <v>105</v>
      </c>
      <c r="B133" s="21">
        <v>69</v>
      </c>
      <c r="C133" s="21">
        <f>IF(VLOOKUP($B133,'Elenco CdS'!$1:$1048576,2,FALSE)="","",VLOOKUP($B133,'Elenco CdS'!$1:$1048576,2,FALSE))</f>
        <v>56</v>
      </c>
      <c r="D133" s="21">
        <f>IF(VLOOKUP($B133,'Elenco CdS'!$1:$1048576,3,FALSE)="","",VLOOKUP($B133,'Elenco CdS'!$1:$1048576,3,FALSE))</f>
        <v>56</v>
      </c>
      <c r="E133" s="18" t="str">
        <f>IF(VLOOKUP($B133,'Elenco CdS'!$1:$1048576,4,FALSE)="","",VLOOKUP($B133,'Elenco CdS'!$1:$1048576,4,FALSE))</f>
        <v>Ciani</v>
      </c>
      <c r="F133" s="4" t="str">
        <f>IF(VLOOKUP($B133,'Elenco CdS'!$1:$1048576,5,FALSE)="","",VLOOKUP($B133,'Elenco CdS'!$1:$1048576,5,FALSE))</f>
        <v>Filippo</v>
      </c>
      <c r="G133" s="65" t="str">
        <f>IF(VLOOKUP($B133,'Elenco CdS'!$1:$1048576,13,FALSE)="","",VLOOKUP($B133,'Elenco CdS'!$1:$1048576,13,FALSE))</f>
        <v>04.05.1847</v>
      </c>
      <c r="H133" s="65" t="str">
        <f>IF(VLOOKUP($B133,'Elenco CdS'!$1:$1048576,14,FALSE)="","",VLOOKUP($B133,'Elenco CdS'!$1:$1048576,14,FALSE))</f>
        <v>11.05.1847</v>
      </c>
      <c r="I133" s="65" t="str">
        <f>IF(VLOOKUP($B133,'Elenco CdS'!$1:$1048576,15,FALSE)="","",VLOOKUP($B133,'Elenco CdS'!$1:$1048576,15,FALSE))</f>
        <v>18.12.1852</v>
      </c>
      <c r="J133" s="3">
        <f>IF($C133="-","",COUNTIF('Elenco CdS'!C:C,C133))</f>
        <v>1</v>
      </c>
      <c r="K133" s="12">
        <f>IF($C133="-","",SUMIF('Elenco CdS'!C:C,C133,'Elenco CdS'!R:R))</f>
        <v>2048</v>
      </c>
      <c r="L133" s="13">
        <f t="shared" si="4"/>
        <v>5.6071184120465434</v>
      </c>
      <c r="M133" s="16">
        <f t="shared" ca="1" si="5"/>
        <v>105</v>
      </c>
    </row>
    <row r="134" spans="1:13" ht="12.75" customHeight="1" x14ac:dyDescent="0.2">
      <c r="A134" s="29">
        <v>106</v>
      </c>
      <c r="B134" s="21">
        <v>179</v>
      </c>
      <c r="C134" s="21">
        <f>IF(VLOOKUP($B134,'Elenco CdS'!$1:$1048576,2,FALSE)="","",VLOOKUP($B134,'Elenco CdS'!$1:$1048576,2,FALSE))</f>
        <v>152</v>
      </c>
      <c r="D134" s="21">
        <f>IF(VLOOKUP($B134,'Elenco CdS'!$1:$1048576,3,FALSE)="","",VLOOKUP($B134,'Elenco CdS'!$1:$1048576,3,FALSE))</f>
        <v>152</v>
      </c>
      <c r="E134" s="18" t="str">
        <f>IF(VLOOKUP($B134,'Elenco CdS'!$1:$1048576,4,FALSE)="","",VLOOKUP($B134,'Elenco CdS'!$1:$1048576,4,FALSE))</f>
        <v>Zorzi</v>
      </c>
      <c r="F134" s="4" t="str">
        <f>IF(VLOOKUP($B134,'Elenco CdS'!$1:$1048576,5,FALSE)="","",VLOOKUP($B134,'Elenco CdS'!$1:$1048576,5,FALSE))</f>
        <v>Franco</v>
      </c>
      <c r="G134" s="65">
        <f>IF(VLOOKUP($B134,'Elenco CdS'!$1:$1048576,13,FALSE)="","",VLOOKUP($B134,'Elenco CdS'!$1:$1048576,13,FALSE))</f>
        <v>21589</v>
      </c>
      <c r="H134" s="65">
        <f>IF(VLOOKUP($B134,'Elenco CdS'!$1:$1048576,14,FALSE)="","",VLOOKUP($B134,'Elenco CdS'!$1:$1048576,14,FALSE))</f>
        <v>21597</v>
      </c>
      <c r="I134" s="65">
        <f>IF(VLOOKUP($B134,'Elenco CdS'!$1:$1048576,15,FALSE)="","",VLOOKUP($B134,'Elenco CdS'!$1:$1048576,15,FALSE))</f>
        <v>23624</v>
      </c>
      <c r="J134" s="3">
        <f>IF($C134="-","",COUNTIF('Elenco CdS'!C:C,C134))</f>
        <v>1</v>
      </c>
      <c r="K134" s="12">
        <f>IF($C134="-","",SUMIF('Elenco CdS'!C:C,C134,'Elenco CdS'!R:R))</f>
        <v>2027</v>
      </c>
      <c r="L134" s="13">
        <f t="shared" si="4"/>
        <v>5.5496235455167691</v>
      </c>
      <c r="M134" s="16">
        <f t="shared" ca="1" si="5"/>
        <v>106</v>
      </c>
    </row>
    <row r="135" spans="1:13" ht="12.75" customHeight="1" x14ac:dyDescent="0.2">
      <c r="A135" s="29">
        <v>107</v>
      </c>
      <c r="B135" s="21">
        <v>185</v>
      </c>
      <c r="C135" s="21">
        <f>IF(VLOOKUP($B135,'Elenco CdS'!$1:$1048576,2,FALSE)="","",VLOOKUP($B135,'Elenco CdS'!$1:$1048576,2,FALSE))</f>
        <v>158</v>
      </c>
      <c r="D135" s="21">
        <f>IF(VLOOKUP($B135,'Elenco CdS'!$1:$1048576,3,FALSE)="","",VLOOKUP($B135,'Elenco CdS'!$1:$1048576,3,FALSE))</f>
        <v>158</v>
      </c>
      <c r="E135" s="18" t="str">
        <f>IF(VLOOKUP($B135,'Elenco CdS'!$1:$1048576,4,FALSE)="","",VLOOKUP($B135,'Elenco CdS'!$1:$1048576,4,FALSE))</f>
        <v>Celio</v>
      </c>
      <c r="F135" s="4" t="str">
        <f>IF(VLOOKUP($B135,'Elenco CdS'!$1:$1048576,5,FALSE)="","",VLOOKUP($B135,'Elenco CdS'!$1:$1048576,5,FALSE))</f>
        <v>Bixio</v>
      </c>
      <c r="G135" s="65" t="str">
        <f>IF(VLOOKUP($B135,'Elenco CdS'!$1:$1048576,13,FALSE)="","",VLOOKUP($B135,'Elenco CdS'!$1:$1048576,13,FALSE))</f>
        <v/>
      </c>
      <c r="H135" s="65">
        <f>IF(VLOOKUP($B135,'Elenco CdS'!$1:$1048576,14,FALSE)="","",VLOOKUP($B135,'Elenco CdS'!$1:$1048576,14,FALSE))</f>
        <v>24064</v>
      </c>
      <c r="I135" s="65">
        <f>IF(VLOOKUP($B135,'Elenco CdS'!$1:$1048576,15,FALSE)="","",VLOOKUP($B135,'Elenco CdS'!$1:$1048576,15,FALSE))</f>
        <v>26042</v>
      </c>
      <c r="J135" s="3">
        <f>IF($C135="-","",COUNTIF('Elenco CdS'!C:C,C135))</f>
        <v>1</v>
      </c>
      <c r="K135" s="12">
        <f>IF($C135="-","",SUMIF('Elenco CdS'!C:C,C135,'Elenco CdS'!R:R))</f>
        <v>1978</v>
      </c>
      <c r="L135" s="13">
        <f t="shared" si="4"/>
        <v>5.415468856947296</v>
      </c>
      <c r="M135" s="16">
        <f t="shared" ca="1" si="5"/>
        <v>107</v>
      </c>
    </row>
    <row r="136" spans="1:13" ht="12.75" customHeight="1" x14ac:dyDescent="0.2">
      <c r="A136" s="29">
        <v>108</v>
      </c>
      <c r="B136" s="21">
        <v>60</v>
      </c>
      <c r="C136" s="21">
        <f>IF(VLOOKUP($B136,'Elenco CdS'!$1:$1048576,2,FALSE)="","",VLOOKUP($B136,'Elenco CdS'!$1:$1048576,2,FALSE))</f>
        <v>49</v>
      </c>
      <c r="D136" s="21">
        <f>IF(VLOOKUP($B136,'Elenco CdS'!$1:$1048576,3,FALSE)="","",VLOOKUP($B136,'Elenco CdS'!$1:$1048576,3,FALSE))</f>
        <v>49</v>
      </c>
      <c r="E136" s="18" t="str">
        <f>IF(VLOOKUP($B136,'Elenco CdS'!$1:$1048576,4,FALSE)="","",VLOOKUP($B136,'Elenco CdS'!$1:$1048576,4,FALSE))</f>
        <v>Bernasconi</v>
      </c>
      <c r="F136" s="4" t="str">
        <f>IF(VLOOKUP($B136,'Elenco CdS'!$1:$1048576,5,FALSE)="","",VLOOKUP($B136,'Elenco CdS'!$1:$1048576,5,FALSE))</f>
        <v>Manfredo</v>
      </c>
      <c r="G136" s="65" t="str">
        <f>IF(VLOOKUP($B136,'Elenco CdS'!$1:$1048576,13,FALSE)="","",VLOOKUP($B136,'Elenco CdS'!$1:$1048576,13,FALSE))</f>
        <v>19.12.1839</v>
      </c>
      <c r="H136" s="65" t="str">
        <f>IF(VLOOKUP($B136,'Elenco CdS'!$1:$1048576,14,FALSE)="","",VLOOKUP($B136,'Elenco CdS'!$1:$1048576,14,FALSE))</f>
        <v>20.12.1839</v>
      </c>
      <c r="I136" s="65" t="str">
        <f>IF(VLOOKUP($B136,'Elenco CdS'!$1:$1048576,15,FALSE)="","",VLOOKUP($B136,'Elenco CdS'!$1:$1048576,15,FALSE))</f>
        <v>09.05.1845</v>
      </c>
      <c r="J136" s="3">
        <f>IF($C136="-","",COUNTIF('Elenco CdS'!C:C,C136))</f>
        <v>1</v>
      </c>
      <c r="K136" s="12">
        <f>IF($C136="-","",SUMIF('Elenco CdS'!C:C,C136,'Elenco CdS'!R:R))</f>
        <v>1967</v>
      </c>
      <c r="L136" s="13">
        <f t="shared" si="4"/>
        <v>5.3853524982888432</v>
      </c>
      <c r="M136" s="16">
        <f t="shared" ca="1" si="5"/>
        <v>108</v>
      </c>
    </row>
    <row r="137" spans="1:13" ht="12.75" customHeight="1" x14ac:dyDescent="0.2">
      <c r="A137" s="29">
        <v>109</v>
      </c>
      <c r="B137" s="21">
        <v>128</v>
      </c>
      <c r="C137" s="21">
        <f>IF(VLOOKUP($B137,'Elenco CdS'!$1:$1048576,2,FALSE)="","",VLOOKUP($B137,'Elenco CdS'!$1:$1048576,2,FALSE))</f>
        <v>105</v>
      </c>
      <c r="D137" s="21">
        <f>IF(VLOOKUP($B137,'Elenco CdS'!$1:$1048576,3,FALSE)="","",VLOOKUP($B137,'Elenco CdS'!$1:$1048576,3,FALSE))</f>
        <v>105</v>
      </c>
      <c r="E137" s="18" t="str">
        <f>IF(VLOOKUP($B137,'Elenco CdS'!$1:$1048576,4,FALSE)="","",VLOOKUP($B137,'Elenco CdS'!$1:$1048576,4,FALSE))</f>
        <v>Castelli</v>
      </c>
      <c r="F137" s="4" t="str">
        <f>IF(VLOOKUP($B137,'Elenco CdS'!$1:$1048576,5,FALSE)="","",VLOOKUP($B137,'Elenco CdS'!$1:$1048576,5,FALSE))</f>
        <v>Carlo</v>
      </c>
      <c r="G137" s="65" t="str">
        <f>IF(VLOOKUP($B137,'Elenco CdS'!$1:$1048576,13,FALSE)="","",VLOOKUP($B137,'Elenco CdS'!$1:$1048576,13,FALSE))</f>
        <v>14.03.1885</v>
      </c>
      <c r="H137" s="65" t="str">
        <f>IF(VLOOKUP($B137,'Elenco CdS'!$1:$1048576,14,FALSE)="","",VLOOKUP($B137,'Elenco CdS'!$1:$1048576,14,FALSE))</f>
        <v>30.03.1885</v>
      </c>
      <c r="I137" s="65" t="str">
        <f>IF(VLOOKUP($B137,'Elenco CdS'!$1:$1048576,15,FALSE)="","",VLOOKUP($B137,'Elenco CdS'!$1:$1048576,15,FALSE))</f>
        <v>26.04.1890</v>
      </c>
      <c r="J137" s="3">
        <f>IF($C137="-","",COUNTIF('Elenco CdS'!C:C,C137))</f>
        <v>1</v>
      </c>
      <c r="K137" s="12">
        <f>IF($C137="-","",SUMIF('Elenco CdS'!C:C,C137,'Elenco CdS'!R:R))</f>
        <v>1853</v>
      </c>
      <c r="L137" s="13">
        <f t="shared" si="4"/>
        <v>5.0732375085557839</v>
      </c>
      <c r="M137" s="16">
        <f t="shared" ca="1" si="5"/>
        <v>109</v>
      </c>
    </row>
    <row r="138" spans="1:13" ht="12.75" customHeight="1" x14ac:dyDescent="0.2">
      <c r="A138" s="29">
        <v>110</v>
      </c>
      <c r="B138" s="21">
        <v>160</v>
      </c>
      <c r="C138" s="21">
        <f>IF(VLOOKUP($B138,'Elenco CdS'!$1:$1048576,2,FALSE)="","",VLOOKUP($B138,'Elenco CdS'!$1:$1048576,2,FALSE))</f>
        <v>133</v>
      </c>
      <c r="D138" s="21">
        <f>IF(VLOOKUP($B138,'Elenco CdS'!$1:$1048576,3,FALSE)="","",VLOOKUP($B138,'Elenco CdS'!$1:$1048576,3,FALSE))</f>
        <v>133</v>
      </c>
      <c r="E138" s="18" t="str">
        <f>IF(VLOOKUP($B138,'Elenco CdS'!$1:$1048576,4,FALSE)="","",VLOOKUP($B138,'Elenco CdS'!$1:$1048576,4,FALSE))</f>
        <v>Rossi</v>
      </c>
      <c r="F138" s="4" t="str">
        <f>IF(VLOOKUP($B138,'Elenco CdS'!$1:$1048576,5,FALSE)="","",VLOOKUP($B138,'Elenco CdS'!$1:$1048576,5,FALSE))</f>
        <v>Raimondo</v>
      </c>
      <c r="G138" s="65">
        <f>IF(VLOOKUP($B138,'Elenco CdS'!$1:$1048576,13,FALSE)="","",VLOOKUP($B138,'Elenco CdS'!$1:$1048576,13,FALSE))</f>
        <v>8093</v>
      </c>
      <c r="H138" s="65">
        <f>IF(VLOOKUP($B138,'Elenco CdS'!$1:$1048576,14,FALSE)="","",VLOOKUP($B138,'Elenco CdS'!$1:$1048576,14,FALSE))</f>
        <v>8101</v>
      </c>
      <c r="I138" s="65">
        <f>IF(VLOOKUP($B138,'Elenco CdS'!$1:$1048576,15,FALSE)="","",VLOOKUP($B138,'Elenco CdS'!$1:$1048576,15,FALSE))</f>
        <v>9900</v>
      </c>
      <c r="J138" s="3">
        <f>IF($C138="-","",COUNTIF('Elenco CdS'!C:C,C138))</f>
        <v>1</v>
      </c>
      <c r="K138" s="12">
        <f>IF($C138="-","",SUMIF('Elenco CdS'!C:C,C138,'Elenco CdS'!R:R))</f>
        <v>1799</v>
      </c>
      <c r="L138" s="13">
        <f t="shared" si="4"/>
        <v>4.9253935660506505</v>
      </c>
      <c r="M138" s="16">
        <f t="shared" ca="1" si="5"/>
        <v>110</v>
      </c>
    </row>
    <row r="139" spans="1:13" ht="12.75" customHeight="1" x14ac:dyDescent="0.2">
      <c r="A139" s="29">
        <v>111</v>
      </c>
      <c r="B139" s="21">
        <v>64</v>
      </c>
      <c r="C139" s="21">
        <f>IF(VLOOKUP($B139,'Elenco CdS'!$1:$1048576,2,FALSE)="","",VLOOKUP($B139,'Elenco CdS'!$1:$1048576,2,FALSE))</f>
        <v>52</v>
      </c>
      <c r="D139" s="21">
        <f>IF(VLOOKUP($B139,'Elenco CdS'!$1:$1048576,3,FALSE)="","",VLOOKUP($B139,'Elenco CdS'!$1:$1048576,3,FALSE))</f>
        <v>52</v>
      </c>
      <c r="E139" s="18" t="str">
        <f>IF(VLOOKUP($B139,'Elenco CdS'!$1:$1048576,4,FALSE)="","",VLOOKUP($B139,'Elenco CdS'!$1:$1048576,4,FALSE))</f>
        <v>Gianella</v>
      </c>
      <c r="F139" s="4" t="str">
        <f>IF(VLOOKUP($B139,'Elenco CdS'!$1:$1048576,5,FALSE)="","",VLOOKUP($B139,'Elenco CdS'!$1:$1048576,5,FALSE))</f>
        <v xml:space="preserve">Giovanni </v>
      </c>
      <c r="G139" s="65" t="str">
        <f>IF(VLOOKUP($B139,'Elenco CdS'!$1:$1048576,13,FALSE)="","",VLOOKUP($B139,'Elenco CdS'!$1:$1048576,13,FALSE))</f>
        <v>16.06.1842</v>
      </c>
      <c r="H139" s="65" t="str">
        <f>IF(VLOOKUP($B139,'Elenco CdS'!$1:$1048576,14,FALSE)="","",VLOOKUP($B139,'Elenco CdS'!$1:$1048576,14,FALSE))</f>
        <v>21.06.1842</v>
      </c>
      <c r="I139" s="65" t="str">
        <f>IF(VLOOKUP($B139,'Elenco CdS'!$1:$1048576,15,FALSE)="","",VLOOKUP($B139,'Elenco CdS'!$1:$1048576,15,FALSE))</f>
        <v>11.05.1847</v>
      </c>
      <c r="J139" s="3">
        <f>IF($C139="-","",COUNTIF('Elenco CdS'!C:C,C139))</f>
        <v>1</v>
      </c>
      <c r="K139" s="12">
        <f>IF($C139="-","",SUMIF('Elenco CdS'!C:C,C139,'Elenco CdS'!R:R))</f>
        <v>1785</v>
      </c>
      <c r="L139" s="13">
        <f t="shared" si="4"/>
        <v>4.8870636550308006</v>
      </c>
      <c r="M139" s="16">
        <f t="shared" ca="1" si="5"/>
        <v>111</v>
      </c>
    </row>
    <row r="140" spans="1:13" ht="12.75" customHeight="1" x14ac:dyDescent="0.2">
      <c r="A140" s="29">
        <v>112</v>
      </c>
      <c r="B140" s="21">
        <v>76</v>
      </c>
      <c r="C140" s="21">
        <f>IF(VLOOKUP($B140,'Elenco CdS'!$1:$1048576,2,FALSE)="","",VLOOKUP($B140,'Elenco CdS'!$1:$1048576,2,FALSE))</f>
        <v>63</v>
      </c>
      <c r="D140" s="21">
        <f>IF(VLOOKUP($B140,'Elenco CdS'!$1:$1048576,3,FALSE)="","",VLOOKUP($B140,'Elenco CdS'!$1:$1048576,3,FALSE))</f>
        <v>63</v>
      </c>
      <c r="E140" s="18" t="str">
        <f>IF(VLOOKUP($B140,'Elenco CdS'!$1:$1048576,4,FALSE)="","",VLOOKUP($B140,'Elenco CdS'!$1:$1048576,4,FALSE))</f>
        <v>Rusconi-Orelli</v>
      </c>
      <c r="F140" s="4" t="str">
        <f>IF(VLOOKUP($B140,'Elenco CdS'!$1:$1048576,5,FALSE)="","",VLOOKUP($B140,'Elenco CdS'!$1:$1048576,5,FALSE))</f>
        <v>Rodolfo</v>
      </c>
      <c r="G140" s="65" t="str">
        <f>IF(VLOOKUP($B140,'Elenco CdS'!$1:$1048576,13,FALSE)="","",VLOOKUP($B140,'Elenco CdS'!$1:$1048576,13,FALSE))</f>
        <v>07.05.1850</v>
      </c>
      <c r="H140" s="65" t="str">
        <f>IF(VLOOKUP($B140,'Elenco CdS'!$1:$1048576,14,FALSE)="","",VLOOKUP($B140,'Elenco CdS'!$1:$1048576,14,FALSE))</f>
        <v>13.05.1850</v>
      </c>
      <c r="I140" s="65" t="str">
        <f>IF(VLOOKUP($B140,'Elenco CdS'!$1:$1048576,15,FALSE)="","",VLOOKUP($B140,'Elenco CdS'!$1:$1048576,15,FALSE))</f>
        <v>23.03.1855</v>
      </c>
      <c r="J140" s="3">
        <f>IF($C140="-","",COUNTIF('Elenco CdS'!C:C,C140))</f>
        <v>1</v>
      </c>
      <c r="K140" s="12">
        <f>IF($C140="-","",SUMIF('Elenco CdS'!C:C,C140,'Elenco CdS'!R:R))</f>
        <v>1775</v>
      </c>
      <c r="L140" s="13">
        <f t="shared" si="4"/>
        <v>4.85968514715948</v>
      </c>
      <c r="M140" s="16">
        <f t="shared" ca="1" si="5"/>
        <v>112</v>
      </c>
    </row>
    <row r="141" spans="1:13" ht="12.75" customHeight="1" x14ac:dyDescent="0.2">
      <c r="A141" s="29">
        <v>113</v>
      </c>
      <c r="B141" s="21">
        <v>91</v>
      </c>
      <c r="C141" s="21">
        <f>IF(VLOOKUP($B141,'Elenco CdS'!$1:$1048576,2,FALSE)="","",VLOOKUP($B141,'Elenco CdS'!$1:$1048576,2,FALSE))</f>
        <v>74</v>
      </c>
      <c r="D141" s="21">
        <f>IF(VLOOKUP($B141,'Elenco CdS'!$1:$1048576,3,FALSE)="","",VLOOKUP($B141,'Elenco CdS'!$1:$1048576,3,FALSE))</f>
        <v>74</v>
      </c>
      <c r="E141" s="18" t="str">
        <f>IF(VLOOKUP($B141,'Elenco CdS'!$1:$1048576,4,FALSE)="","",VLOOKUP($B141,'Elenco CdS'!$1:$1048576,4,FALSE))</f>
        <v>Peri</v>
      </c>
      <c r="F141" s="4" t="str">
        <f>IF(VLOOKUP($B141,'Elenco CdS'!$1:$1048576,5,FALSE)="","",VLOOKUP($B141,'Elenco CdS'!$1:$1048576,5,FALSE))</f>
        <v>Pietro</v>
      </c>
      <c r="G141" s="65" t="str">
        <f>IF(VLOOKUP($B141,'Elenco CdS'!$1:$1048576,13,FALSE)="","",VLOOKUP($B141,'Elenco CdS'!$1:$1048576,13,FALSE))</f>
        <v>23.09.1855</v>
      </c>
      <c r="H141" s="65" t="str">
        <f>IF(VLOOKUP($B141,'Elenco CdS'!$1:$1048576,14,FALSE)="","",VLOOKUP($B141,'Elenco CdS'!$1:$1048576,14,FALSE))</f>
        <v>24.09.1855</v>
      </c>
      <c r="I141" s="65" t="str">
        <f>IF(VLOOKUP($B141,'Elenco CdS'!$1:$1048576,15,FALSE)="","",VLOOKUP($B141,'Elenco CdS'!$1:$1048576,15,FALSE))</f>
        <v>18.05.1860</v>
      </c>
      <c r="J141" s="3">
        <f>IF($C141="-","",COUNTIF('Elenco CdS'!C:C,C141))</f>
        <v>1</v>
      </c>
      <c r="K141" s="12">
        <f>IF($C141="-","",SUMIF('Elenco CdS'!C:C,C141,'Elenco CdS'!R:R))</f>
        <v>1698</v>
      </c>
      <c r="L141" s="13">
        <f t="shared" si="4"/>
        <v>4.6488706365503081</v>
      </c>
      <c r="M141" s="16">
        <f t="shared" ca="1" si="5"/>
        <v>113</v>
      </c>
    </row>
    <row r="142" spans="1:13" ht="12.75" customHeight="1" x14ac:dyDescent="0.2">
      <c r="A142" s="29">
        <v>114</v>
      </c>
      <c r="B142" s="21">
        <v>44</v>
      </c>
      <c r="C142" s="21">
        <f>IF(VLOOKUP($B142,'Elenco CdS'!$1:$1048576,2,FALSE)="","",VLOOKUP($B142,'Elenco CdS'!$1:$1048576,2,FALSE))</f>
        <v>34</v>
      </c>
      <c r="D142" s="21">
        <f>IF(VLOOKUP($B142,'Elenco CdS'!$1:$1048576,3,FALSE)="","",VLOOKUP($B142,'Elenco CdS'!$1:$1048576,3,FALSE))</f>
        <v>34</v>
      </c>
      <c r="E142" s="18" t="str">
        <f>IF(VLOOKUP($B142,'Elenco CdS'!$1:$1048576,4,FALSE)="","",VLOOKUP($B142,'Elenco CdS'!$1:$1048576,4,FALSE))</f>
        <v>Molo</v>
      </c>
      <c r="F142" s="4" t="str">
        <f>IF(VLOOKUP($B142,'Elenco CdS'!$1:$1048576,5,FALSE)="","",VLOOKUP($B142,'Elenco CdS'!$1:$1048576,5,FALSE))</f>
        <v>Corrado</v>
      </c>
      <c r="G142" s="65" t="str">
        <f>IF(VLOOKUP($B142,'Elenco CdS'!$1:$1048576,13,FALSE)="","",VLOOKUP($B142,'Elenco CdS'!$1:$1048576,13,FALSE))</f>
        <v>08.05.1835</v>
      </c>
      <c r="H142" s="65" t="str">
        <f>IF(VLOOKUP($B142,'Elenco CdS'!$1:$1048576,14,FALSE)="","",VLOOKUP($B142,'Elenco CdS'!$1:$1048576,14,FALSE))</f>
        <v>11.05.1835</v>
      </c>
      <c r="I142" s="65" t="str">
        <f>IF(VLOOKUP($B142,'Elenco CdS'!$1:$1048576,15,FALSE)="","",VLOOKUP($B142,'Elenco CdS'!$1:$1048576,15,FALSE))</f>
        <v>20.12.1839</v>
      </c>
      <c r="J142" s="3">
        <f>IF($C142="-","",COUNTIF('Elenco CdS'!C:C,C142))</f>
        <v>1</v>
      </c>
      <c r="K142" s="12">
        <f>IF($C142="-","",SUMIF('Elenco CdS'!C:C,C142,'Elenco CdS'!R:R))</f>
        <v>1684</v>
      </c>
      <c r="L142" s="13">
        <f t="shared" si="4"/>
        <v>4.6105407255304582</v>
      </c>
      <c r="M142" s="16">
        <f t="shared" ca="1" si="5"/>
        <v>114</v>
      </c>
    </row>
    <row r="143" spans="1:13" ht="12.75" customHeight="1" x14ac:dyDescent="0.2">
      <c r="A143" s="29">
        <v>115</v>
      </c>
      <c r="B143" s="21">
        <v>38</v>
      </c>
      <c r="C143" s="21">
        <f>IF(VLOOKUP($B143,'Elenco CdS'!$1:$1048576,2,FALSE)="","",VLOOKUP($B143,'Elenco CdS'!$1:$1048576,2,FALSE))</f>
        <v>31</v>
      </c>
      <c r="D143" s="21">
        <f>IF(VLOOKUP($B143,'Elenco CdS'!$1:$1048576,3,FALSE)="","",VLOOKUP($B143,'Elenco CdS'!$1:$1048576,3,FALSE))</f>
        <v>31</v>
      </c>
      <c r="E143" s="18" t="str">
        <f>IF(VLOOKUP($B143,'Elenco CdS'!$1:$1048576,4,FALSE)="","",VLOOKUP($B143,'Elenco CdS'!$1:$1048576,4,FALSE))</f>
        <v>Caglioni</v>
      </c>
      <c r="F143" s="4" t="str">
        <f>IF(VLOOKUP($B143,'Elenco CdS'!$1:$1048576,5,FALSE)="","",VLOOKUP($B143,'Elenco CdS'!$1:$1048576,5,FALSE))</f>
        <v>Carlo</v>
      </c>
      <c r="G143" s="65" t="str">
        <f>IF(VLOOKUP($B143,'Elenco CdS'!$1:$1048576,13,FALSE)="","",VLOOKUP($B143,'Elenco CdS'!$1:$1048576,13,FALSE))</f>
        <v>23.10.1830</v>
      </c>
      <c r="H143" s="65" t="str">
        <f>IF(VLOOKUP($B143,'Elenco CdS'!$1:$1048576,14,FALSE)="","",VLOOKUP($B143,'Elenco CdS'!$1:$1048576,14,FALSE))</f>
        <v>30.10.1830</v>
      </c>
      <c r="I143" s="65" t="str">
        <f>IF(VLOOKUP($B143,'Elenco CdS'!$1:$1048576,15,FALSE)="","",VLOOKUP($B143,'Elenco CdS'!$1:$1048576,15,FALSE))</f>
        <v>11.05.1835</v>
      </c>
      <c r="J143" s="3">
        <f>IF($C143="-","",COUNTIF('Elenco CdS'!C:C,C143))</f>
        <v>1</v>
      </c>
      <c r="K143" s="12">
        <f>IF($C143="-","",SUMIF('Elenco CdS'!C:C,C143,'Elenco CdS'!R:R))</f>
        <v>1654</v>
      </c>
      <c r="L143" s="13">
        <f t="shared" si="4"/>
        <v>4.5284052019164953</v>
      </c>
      <c r="M143" s="16">
        <f t="shared" ca="1" si="5"/>
        <v>115</v>
      </c>
    </row>
    <row r="144" spans="1:13" ht="12.75" customHeight="1" x14ac:dyDescent="0.2">
      <c r="A144" s="29">
        <v>116</v>
      </c>
      <c r="B144" s="21">
        <v>42</v>
      </c>
      <c r="C144" s="21">
        <f>IF(VLOOKUP($B144,'Elenco CdS'!$1:$1048576,2,FALSE)="","",VLOOKUP($B144,'Elenco CdS'!$1:$1048576,2,FALSE))</f>
        <v>33</v>
      </c>
      <c r="D144" s="21">
        <f>IF(VLOOKUP($B144,'Elenco CdS'!$1:$1048576,3,FALSE)="","",VLOOKUP($B144,'Elenco CdS'!$1:$1048576,3,FALSE))</f>
        <v>33</v>
      </c>
      <c r="E144" s="18" t="str">
        <f>IF(VLOOKUP($B144,'Elenco CdS'!$1:$1048576,4,FALSE)="","",VLOOKUP($B144,'Elenco CdS'!$1:$1048576,4,FALSE))</f>
        <v>Franchini</v>
      </c>
      <c r="F144" s="4" t="str">
        <f>IF(VLOOKUP($B144,'Elenco CdS'!$1:$1048576,5,FALSE)="","",VLOOKUP($B144,'Elenco CdS'!$1:$1048576,5,FALSE))</f>
        <v>Alessandro</v>
      </c>
      <c r="G144" s="65" t="str">
        <f>IF(VLOOKUP($B144,'Elenco CdS'!$1:$1048576,13,FALSE)="","",VLOOKUP($B144,'Elenco CdS'!$1:$1048576,13,FALSE))</f>
        <v>01.06.1831</v>
      </c>
      <c r="H144" s="65" t="str">
        <f>IF(VLOOKUP($B144,'Elenco CdS'!$1:$1048576,14,FALSE)="","",VLOOKUP($B144,'Elenco CdS'!$1:$1048576,14,FALSE))</f>
        <v>06.06.1831</v>
      </c>
      <c r="I144" s="65" t="str">
        <f>IF(VLOOKUP($B144,'Elenco CdS'!$1:$1048576,15,FALSE)="","",VLOOKUP($B144,'Elenco CdS'!$1:$1048576,15,FALSE))</f>
        <v>28.11.1835</v>
      </c>
      <c r="J144" s="3">
        <f>IF($C144="-","",COUNTIF('Elenco CdS'!C:C,C144))</f>
        <v>1</v>
      </c>
      <c r="K144" s="12">
        <f>IF($C144="-","",SUMIF('Elenco CdS'!C:C,C144,'Elenco CdS'!R:R))</f>
        <v>1636</v>
      </c>
      <c r="L144" s="13">
        <f t="shared" si="4"/>
        <v>4.4791238877481181</v>
      </c>
      <c r="M144" s="16">
        <f t="shared" ca="1" si="5"/>
        <v>116</v>
      </c>
    </row>
    <row r="145" spans="1:13" ht="12.75" customHeight="1" x14ac:dyDescent="0.2">
      <c r="A145" s="29">
        <v>117</v>
      </c>
      <c r="B145" s="21">
        <v>93</v>
      </c>
      <c r="C145" s="21">
        <f>IF(VLOOKUP($B145,'Elenco CdS'!$1:$1048576,2,FALSE)="","",VLOOKUP($B145,'Elenco CdS'!$1:$1048576,2,FALSE))</f>
        <v>76</v>
      </c>
      <c r="D145" s="21">
        <f>IF(VLOOKUP($B145,'Elenco CdS'!$1:$1048576,3,FALSE)="","",VLOOKUP($B145,'Elenco CdS'!$1:$1048576,3,FALSE))</f>
        <v>76</v>
      </c>
      <c r="E145" s="18" t="str">
        <f>IF(VLOOKUP($B145,'Elenco CdS'!$1:$1048576,4,FALSE)="","",VLOOKUP($B145,'Elenco CdS'!$1:$1048576,4,FALSE))</f>
        <v>Varenna</v>
      </c>
      <c r="F145" s="4" t="str">
        <f>IF(VLOOKUP($B145,'Elenco CdS'!$1:$1048576,5,FALSE)="","",VLOOKUP($B145,'Elenco CdS'!$1:$1048576,5,FALSE))</f>
        <v>Bartolomeo</v>
      </c>
      <c r="G145" s="65" t="str">
        <f>IF(VLOOKUP($B145,'Elenco CdS'!$1:$1048576,13,FALSE)="","",VLOOKUP($B145,'Elenco CdS'!$1:$1048576,13,FALSE))</f>
        <v>04.12.1857</v>
      </c>
      <c r="H145" s="65" t="str">
        <f>IF(VLOOKUP($B145,'Elenco CdS'!$1:$1048576,14,FALSE)="","",VLOOKUP($B145,'Elenco CdS'!$1:$1048576,14,FALSE))</f>
        <v>05.12.1857</v>
      </c>
      <c r="I145" s="65" t="str">
        <f>IF(VLOOKUP($B145,'Elenco CdS'!$1:$1048576,15,FALSE)="","",VLOOKUP($B145,'Elenco CdS'!$1:$1048576,15,FALSE))</f>
        <v>02.05.1862</v>
      </c>
      <c r="J145" s="3">
        <f>IF($C145="-","",COUNTIF('Elenco CdS'!C:C,C145))</f>
        <v>1</v>
      </c>
      <c r="K145" s="12">
        <f>IF($C145="-","",SUMIF('Elenco CdS'!C:C,C145,'Elenco CdS'!R:R))</f>
        <v>1609</v>
      </c>
      <c r="L145" s="13">
        <f t="shared" si="4"/>
        <v>4.4052019164955514</v>
      </c>
      <c r="M145" s="16">
        <f t="shared" ca="1" si="5"/>
        <v>117</v>
      </c>
    </row>
    <row r="146" spans="1:13" ht="12.75" customHeight="1" x14ac:dyDescent="0.2">
      <c r="A146" s="29">
        <v>118</v>
      </c>
      <c r="B146" s="21">
        <v>173</v>
      </c>
      <c r="C146" s="21">
        <f>IF(VLOOKUP($B146,'Elenco CdS'!$1:$1048576,2,FALSE)="","",VLOOKUP($B146,'Elenco CdS'!$1:$1048576,2,FALSE))</f>
        <v>146</v>
      </c>
      <c r="D146" s="21">
        <f>IF(VLOOKUP($B146,'Elenco CdS'!$1:$1048576,3,FALSE)="","",VLOOKUP($B146,'Elenco CdS'!$1:$1048576,3,FALSE))</f>
        <v>146</v>
      </c>
      <c r="E146" s="18" t="str">
        <f>IF(VLOOKUP($B146,'Elenco CdS'!$1:$1048576,4,FALSE)="","",VLOOKUP($B146,'Elenco CdS'!$1:$1048576,4,FALSE))</f>
        <v>Bernasconi</v>
      </c>
      <c r="F146" s="4" t="str">
        <f>IF(VLOOKUP($B146,'Elenco CdS'!$1:$1048576,5,FALSE)="","",VLOOKUP($B146,'Elenco CdS'!$1:$1048576,5,FALSE))</f>
        <v>Agostino</v>
      </c>
      <c r="G146" s="65">
        <f>IF(VLOOKUP($B146,'Elenco CdS'!$1:$1048576,13,FALSE)="","",VLOOKUP($B146,'Elenco CdS'!$1:$1048576,13,FALSE))</f>
        <v>17207</v>
      </c>
      <c r="H146" s="65">
        <f>IF(VLOOKUP($B146,'Elenco CdS'!$1:$1048576,14,FALSE)="","",VLOOKUP($B146,'Elenco CdS'!$1:$1048576,14,FALSE))</f>
        <v>17215</v>
      </c>
      <c r="I146" s="65">
        <f>IF(VLOOKUP($B146,'Elenco CdS'!$1:$1048576,15,FALSE)="","",VLOOKUP($B146,'Elenco CdS'!$1:$1048576,15,FALSE))</f>
        <v>18807</v>
      </c>
      <c r="J146" s="3">
        <f>IF($C146="-","",COUNTIF('Elenco CdS'!C:C,C146))</f>
        <v>1</v>
      </c>
      <c r="K146" s="12">
        <f>IF($C146="-","",SUMIF('Elenco CdS'!C:C,C146,'Elenco CdS'!R:R))</f>
        <v>1592</v>
      </c>
      <c r="L146" s="13">
        <f t="shared" si="4"/>
        <v>4.3586584531143053</v>
      </c>
      <c r="M146" s="16">
        <f t="shared" ca="1" si="5"/>
        <v>118</v>
      </c>
    </row>
    <row r="147" spans="1:13" ht="12.75" customHeight="1" x14ac:dyDescent="0.2">
      <c r="A147" s="29">
        <v>119</v>
      </c>
      <c r="B147" s="21">
        <v>149</v>
      </c>
      <c r="C147" s="21">
        <f>IF(VLOOKUP($B147,'Elenco CdS'!$1:$1048576,2,FALSE)="","",VLOOKUP($B147,'Elenco CdS'!$1:$1048576,2,FALSE))</f>
        <v>125</v>
      </c>
      <c r="D147" s="21">
        <f>IF(VLOOKUP($B147,'Elenco CdS'!$1:$1048576,3,FALSE)="","",VLOOKUP($B147,'Elenco CdS'!$1:$1048576,3,FALSE))</f>
        <v>125</v>
      </c>
      <c r="E147" s="18" t="str">
        <f>IF(VLOOKUP($B147,'Elenco CdS'!$1:$1048576,4,FALSE)="","",VLOOKUP($B147,'Elenco CdS'!$1:$1048576,4,FALSE))</f>
        <v>Bossi</v>
      </c>
      <c r="F147" s="4" t="str">
        <f>IF(VLOOKUP($B147,'Elenco CdS'!$1:$1048576,5,FALSE)="","",VLOOKUP($B147,'Elenco CdS'!$1:$1048576,5,FALSE))</f>
        <v>Emilio</v>
      </c>
      <c r="G147" s="65">
        <f>IF(VLOOKUP($B147,'Elenco CdS'!$1:$1048576,13,FALSE)="","",VLOOKUP($B147,'Elenco CdS'!$1:$1048576,13,FALSE))</f>
        <v>4005</v>
      </c>
      <c r="H147" s="65">
        <f>IF(VLOOKUP($B147,'Elenco CdS'!$1:$1048576,14,FALSE)="","",VLOOKUP($B147,'Elenco CdS'!$1:$1048576,14,FALSE))</f>
        <v>4014</v>
      </c>
      <c r="I147" s="65">
        <f>IF(VLOOKUP($B147,'Elenco CdS'!$1:$1048576,15,FALSE)="","",VLOOKUP($B147,'Elenco CdS'!$1:$1048576,15,FALSE))</f>
        <v>5575</v>
      </c>
      <c r="J147" s="3">
        <f>IF($C147="-","",COUNTIF('Elenco CdS'!C:C,C147))</f>
        <v>1</v>
      </c>
      <c r="K147" s="12">
        <f>IF($C147="-","",SUMIF('Elenco CdS'!C:C,C147,'Elenco CdS'!R:R))</f>
        <v>1561</v>
      </c>
      <c r="L147" s="13">
        <f t="shared" si="4"/>
        <v>4.2737850787132103</v>
      </c>
      <c r="M147" s="16">
        <f t="shared" ca="1" si="5"/>
        <v>119</v>
      </c>
    </row>
    <row r="148" spans="1:13" ht="12.75" customHeight="1" x14ac:dyDescent="0.2">
      <c r="A148" s="29">
        <v>120</v>
      </c>
      <c r="B148" s="21">
        <v>144</v>
      </c>
      <c r="C148" s="21">
        <f>IF(VLOOKUP($B148,'Elenco CdS'!$1:$1048576,2,FALSE)="","",VLOOKUP($B148,'Elenco CdS'!$1:$1048576,2,FALSE))</f>
        <v>120</v>
      </c>
      <c r="D148" s="21">
        <f>IF(VLOOKUP($B148,'Elenco CdS'!$1:$1048576,3,FALSE)="","",VLOOKUP($B148,'Elenco CdS'!$1:$1048576,3,FALSE))</f>
        <v>120</v>
      </c>
      <c r="E148" s="18" t="str">
        <f>IF(VLOOKUP($B148,'Elenco CdS'!$1:$1048576,4,FALSE)="","",VLOOKUP($B148,'Elenco CdS'!$1:$1048576,4,FALSE))</f>
        <v>Donini</v>
      </c>
      <c r="F148" s="4" t="str">
        <f>IF(VLOOKUP($B148,'Elenco CdS'!$1:$1048576,5,FALSE)="","",VLOOKUP($B148,'Elenco CdS'!$1:$1048576,5,FALSE))</f>
        <v>Gaetano</v>
      </c>
      <c r="G148" s="65">
        <f>IF(VLOOKUP($B148,'Elenco CdS'!$1:$1048576,13,FALSE)="","",VLOOKUP($B148,'Elenco CdS'!$1:$1048576,13,FALSE))</f>
        <v>1877</v>
      </c>
      <c r="H148" s="65">
        <f>IF(VLOOKUP($B148,'Elenco CdS'!$1:$1048576,14,FALSE)="","",VLOOKUP($B148,'Elenco CdS'!$1:$1048576,14,FALSE))</f>
        <v>1885</v>
      </c>
      <c r="I148" s="65">
        <f>IF(VLOOKUP($B148,'Elenco CdS'!$1:$1048576,15,FALSE)="","",VLOOKUP($B148,'Elenco CdS'!$1:$1048576,15,FALSE))</f>
        <v>3411</v>
      </c>
      <c r="J148" s="3">
        <f>IF($C148="-","",COUNTIF('Elenco CdS'!C:C,C148))</f>
        <v>1</v>
      </c>
      <c r="K148" s="12">
        <f>IF($C148="-","",SUMIF('Elenco CdS'!C:C,C148,'Elenco CdS'!R:R))</f>
        <v>1526</v>
      </c>
      <c r="L148" s="13">
        <f t="shared" si="4"/>
        <v>4.1779603011635862</v>
      </c>
      <c r="M148" s="16">
        <f t="shared" ca="1" si="5"/>
        <v>120</v>
      </c>
    </row>
    <row r="149" spans="1:13" ht="12.75" customHeight="1" x14ac:dyDescent="0.2">
      <c r="A149" s="29">
        <v>121</v>
      </c>
      <c r="B149" s="21">
        <v>108</v>
      </c>
      <c r="C149" s="21">
        <f>IF(VLOOKUP($B149,'Elenco CdS'!$1:$1048576,2,FALSE)="","",VLOOKUP($B149,'Elenco CdS'!$1:$1048576,2,FALSE))</f>
        <v>86</v>
      </c>
      <c r="D149" s="21">
        <f>IF(VLOOKUP($B149,'Elenco CdS'!$1:$1048576,3,FALSE)="","",VLOOKUP($B149,'Elenco CdS'!$1:$1048576,3,FALSE))</f>
        <v>86</v>
      </c>
      <c r="E149" s="18" t="str">
        <f>IF(VLOOKUP($B149,'Elenco CdS'!$1:$1048576,4,FALSE)="","",VLOOKUP($B149,'Elenco CdS'!$1:$1048576,4,FALSE))</f>
        <v>Pedroli</v>
      </c>
      <c r="F149" s="4" t="str">
        <f>IF(VLOOKUP($B149,'Elenco CdS'!$1:$1048576,5,FALSE)="","",VLOOKUP($B149,'Elenco CdS'!$1:$1048576,5,FALSE))</f>
        <v>Giuseppe</v>
      </c>
      <c r="G149" s="65" t="str">
        <f>IF(VLOOKUP($B149,'Elenco CdS'!$1:$1048576,13,FALSE)="","",VLOOKUP($B149,'Elenco CdS'!$1:$1048576,13,FALSE))</f>
        <v>06.05.1871</v>
      </c>
      <c r="H149" s="65" t="str">
        <f>IF(VLOOKUP($B149,'Elenco CdS'!$1:$1048576,14,FALSE)="","",VLOOKUP($B149,'Elenco CdS'!$1:$1048576,14,FALSE))</f>
        <v>08.05.1871</v>
      </c>
      <c r="I149" s="65" t="str">
        <f>IF(VLOOKUP($B149,'Elenco CdS'!$1:$1048576,15,FALSE)="","",VLOOKUP($B149,'Elenco CdS'!$1:$1048576,15,FALSE))</f>
        <v>27.05.1875</v>
      </c>
      <c r="J149" s="3">
        <f>IF($C149="-","",COUNTIF('Elenco CdS'!C:C,C149))</f>
        <v>1</v>
      </c>
      <c r="K149" s="12">
        <f>IF($C149="-","",SUMIF('Elenco CdS'!C:C,C149,'Elenco CdS'!R:R))</f>
        <v>1480</v>
      </c>
      <c r="L149" s="13">
        <f t="shared" si="4"/>
        <v>4.0520191649555102</v>
      </c>
      <c r="M149" s="16">
        <f t="shared" ca="1" si="5"/>
        <v>121</v>
      </c>
    </row>
    <row r="150" spans="1:13" ht="12.75" customHeight="1" x14ac:dyDescent="0.2">
      <c r="A150" s="29">
        <v>122</v>
      </c>
      <c r="B150" s="21">
        <v>141</v>
      </c>
      <c r="C150" s="21">
        <f>IF(VLOOKUP($B150,'Elenco CdS'!$1:$1048576,2,FALSE)="","",VLOOKUP($B150,'Elenco CdS'!$1:$1048576,2,FALSE))</f>
        <v>117</v>
      </c>
      <c r="D150" s="21">
        <f>IF(VLOOKUP($B150,'Elenco CdS'!$1:$1048576,3,FALSE)="","",VLOOKUP($B150,'Elenco CdS'!$1:$1048576,3,FALSE))</f>
        <v>117</v>
      </c>
      <c r="E150" s="18" t="str">
        <f>IF(VLOOKUP($B150,'Elenco CdS'!$1:$1048576,4,FALSE)="","",VLOOKUP($B150,'Elenco CdS'!$1:$1048576,4,FALSE))</f>
        <v>Pagnamenta</v>
      </c>
      <c r="F150" s="4" t="str">
        <f>IF(VLOOKUP($B150,'Elenco CdS'!$1:$1048576,5,FALSE)="","",VLOOKUP($B150,'Elenco CdS'!$1:$1048576,5,FALSE))</f>
        <v>Tomaso</v>
      </c>
      <c r="G150" s="65">
        <f>IF(VLOOKUP($B150,'Elenco CdS'!$1:$1048576,13,FALSE)="","",VLOOKUP($B150,'Elenco CdS'!$1:$1048576,13,FALSE))</f>
        <v>414</v>
      </c>
      <c r="H150" s="65">
        <f>IF(VLOOKUP($B150,'Elenco CdS'!$1:$1048576,14,FALSE)="","",VLOOKUP($B150,'Elenco CdS'!$1:$1048576,14,FALSE))</f>
        <v>422</v>
      </c>
      <c r="I150" s="65">
        <f>IF(VLOOKUP($B150,'Elenco CdS'!$1:$1048576,15,FALSE)="","",VLOOKUP($B150,'Elenco CdS'!$1:$1048576,15,FALSE))</f>
        <v>1885</v>
      </c>
      <c r="J150" s="3">
        <f>IF($C150="-","",COUNTIF('Elenco CdS'!C:C,C150))</f>
        <v>1</v>
      </c>
      <c r="K150" s="12">
        <f>IF($C150="-","",SUMIF('Elenco CdS'!C:C,C150,'Elenco CdS'!R:R))</f>
        <v>1463</v>
      </c>
      <c r="L150" s="13">
        <f t="shared" si="4"/>
        <v>4.0054757015742641</v>
      </c>
      <c r="M150" s="16">
        <f t="shared" ca="1" si="5"/>
        <v>122</v>
      </c>
    </row>
    <row r="151" spans="1:13" ht="12.75" customHeight="1" x14ac:dyDescent="0.2">
      <c r="A151" s="29">
        <v>123</v>
      </c>
      <c r="B151" s="21">
        <v>142</v>
      </c>
      <c r="C151" s="21">
        <f>IF(VLOOKUP($B151,'Elenco CdS'!$1:$1048576,2,FALSE)="","",VLOOKUP($B151,'Elenco CdS'!$1:$1048576,2,FALSE))</f>
        <v>118</v>
      </c>
      <c r="D151" s="21">
        <f>IF(VLOOKUP($B151,'Elenco CdS'!$1:$1048576,3,FALSE)="","",VLOOKUP($B151,'Elenco CdS'!$1:$1048576,3,FALSE))</f>
        <v>118</v>
      </c>
      <c r="E151" s="18" t="str">
        <f>IF(VLOOKUP($B151,'Elenco CdS'!$1:$1048576,4,FALSE)="","",VLOOKUP($B151,'Elenco CdS'!$1:$1048576,4,FALSE))</f>
        <v>Battaglini</v>
      </c>
      <c r="F151" s="4" t="str">
        <f>IF(VLOOKUP($B151,'Elenco CdS'!$1:$1048576,5,FALSE)="","",VLOOKUP($B151,'Elenco CdS'!$1:$1048576,5,FALSE))</f>
        <v>Antonio</v>
      </c>
      <c r="G151" s="65">
        <f>IF(VLOOKUP($B151,'Elenco CdS'!$1:$1048576,13,FALSE)="","",VLOOKUP($B151,'Elenco CdS'!$1:$1048576,13,FALSE))</f>
        <v>414</v>
      </c>
      <c r="H151" s="65">
        <f>IF(VLOOKUP($B151,'Elenco CdS'!$1:$1048576,14,FALSE)="","",VLOOKUP($B151,'Elenco CdS'!$1:$1048576,14,FALSE))</f>
        <v>422</v>
      </c>
      <c r="I151" s="65">
        <f>IF(VLOOKUP($B151,'Elenco CdS'!$1:$1048576,15,FALSE)="","",VLOOKUP($B151,'Elenco CdS'!$1:$1048576,15,FALSE))</f>
        <v>1885</v>
      </c>
      <c r="J151" s="3">
        <f>IF($C151="-","",COUNTIF('Elenco CdS'!C:C,C151))</f>
        <v>1</v>
      </c>
      <c r="K151" s="12">
        <f>IF($C151="-","",SUMIF('Elenco CdS'!C:C,C151,'Elenco CdS'!R:R))</f>
        <v>1463</v>
      </c>
      <c r="L151" s="13">
        <f t="shared" si="4"/>
        <v>4.0054757015742641</v>
      </c>
      <c r="M151" s="16">
        <f t="shared" ca="1" si="5"/>
        <v>122</v>
      </c>
    </row>
    <row r="152" spans="1:13" ht="12.75" customHeight="1" x14ac:dyDescent="0.2">
      <c r="A152" s="29">
        <v>124</v>
      </c>
      <c r="B152" s="21">
        <v>107</v>
      </c>
      <c r="C152" s="21">
        <f>IF(VLOOKUP($B152,'Elenco CdS'!$1:$1048576,2,FALSE)="","",VLOOKUP($B152,'Elenco CdS'!$1:$1048576,2,FALSE))</f>
        <v>85</v>
      </c>
      <c r="D152" s="21">
        <f>IF(VLOOKUP($B152,'Elenco CdS'!$1:$1048576,3,FALSE)="","",VLOOKUP($B152,'Elenco CdS'!$1:$1048576,3,FALSE))</f>
        <v>85</v>
      </c>
      <c r="E152" s="18" t="str">
        <f>IF(VLOOKUP($B152,'Elenco CdS'!$1:$1048576,4,FALSE)="","",VLOOKUP($B152,'Elenco CdS'!$1:$1048576,4,FALSE))</f>
        <v>Patocchi</v>
      </c>
      <c r="F152" s="4" t="str">
        <f>IF(VLOOKUP($B152,'Elenco CdS'!$1:$1048576,5,FALSE)="","",VLOOKUP($B152,'Elenco CdS'!$1:$1048576,5,FALSE))</f>
        <v>Michele</v>
      </c>
      <c r="G152" s="65" t="str">
        <f>IF(VLOOKUP($B152,'Elenco CdS'!$1:$1048576,13,FALSE)="","",VLOOKUP($B152,'Elenco CdS'!$1:$1048576,13,FALSE))</f>
        <v>06.05.1870</v>
      </c>
      <c r="H152" s="65" t="str">
        <f>IF(VLOOKUP($B152,'Elenco CdS'!$1:$1048576,14,FALSE)="","",VLOOKUP($B152,'Elenco CdS'!$1:$1048576,14,FALSE))</f>
        <v>07.05.1870</v>
      </c>
      <c r="I152" s="65" t="str">
        <f>IF(VLOOKUP($B152,'Elenco CdS'!$1:$1048576,15,FALSE)="","",VLOOKUP($B152,'Elenco CdS'!$1:$1048576,15,FALSE))</f>
        <v>07.05.1874</v>
      </c>
      <c r="J152" s="3">
        <f>IF($C152="-","",COUNTIF('Elenco CdS'!C:C,C152))</f>
        <v>1</v>
      </c>
      <c r="K152" s="12">
        <f>IF($C152="-","",SUMIF('Elenco CdS'!C:C,C152,'Elenco CdS'!R:R))</f>
        <v>1461</v>
      </c>
      <c r="L152" s="13">
        <f t="shared" si="4"/>
        <v>4</v>
      </c>
      <c r="M152" s="16">
        <f t="shared" ca="1" si="5"/>
        <v>124</v>
      </c>
    </row>
    <row r="153" spans="1:13" ht="12.75" customHeight="1" x14ac:dyDescent="0.2">
      <c r="A153" s="29">
        <v>125</v>
      </c>
      <c r="B153" s="21">
        <v>81</v>
      </c>
      <c r="C153" s="21">
        <f>IF(VLOOKUP($B153,'Elenco CdS'!$1:$1048576,2,FALSE)="","",VLOOKUP($B153,'Elenco CdS'!$1:$1048576,2,FALSE))</f>
        <v>66</v>
      </c>
      <c r="D153" s="21">
        <f>IF(VLOOKUP($B153,'Elenco CdS'!$1:$1048576,3,FALSE)="","",VLOOKUP($B153,'Elenco CdS'!$1:$1048576,3,FALSE))</f>
        <v>66</v>
      </c>
      <c r="E153" s="18" t="str">
        <f>IF(VLOOKUP($B153,'Elenco CdS'!$1:$1048576,4,FALSE)="","",VLOOKUP($B153,'Elenco CdS'!$1:$1048576,4,FALSE))</f>
        <v>Pfiffer Gagliardi</v>
      </c>
      <c r="F153" s="4" t="str">
        <f>IF(VLOOKUP($B153,'Elenco CdS'!$1:$1048576,5,FALSE)="","",VLOOKUP($B153,'Elenco CdS'!$1:$1048576,5,FALSE))</f>
        <v>Bernardo</v>
      </c>
      <c r="G153" s="65" t="str">
        <f>IF(VLOOKUP($B153,'Elenco CdS'!$1:$1048576,13,FALSE)="","",VLOOKUP($B153,'Elenco CdS'!$1:$1048576,13,FALSE))</f>
        <v>03.05.1853</v>
      </c>
      <c r="H153" s="65" t="str">
        <f>IF(VLOOKUP($B153,'Elenco CdS'!$1:$1048576,14,FALSE)="","",VLOOKUP($B153,'Elenco CdS'!$1:$1048576,14,FALSE))</f>
        <v>24.05.1853</v>
      </c>
      <c r="I153" s="65" t="str">
        <f>IF(VLOOKUP($B153,'Elenco CdS'!$1:$1048576,15,FALSE)="","",VLOOKUP($B153,'Elenco CdS'!$1:$1048576,15,FALSE))</f>
        <v>23.03.1855</v>
      </c>
      <c r="J153" s="3">
        <f>IF($C153="-","",COUNTIF('Elenco CdS'!C:C,C153))</f>
        <v>2</v>
      </c>
      <c r="K153" s="12">
        <f>IF($C153="-","",SUMIF('Elenco CdS'!C:C,C153,'Elenco CdS'!R:R))</f>
        <v>1455</v>
      </c>
      <c r="L153" s="13">
        <f t="shared" si="4"/>
        <v>3.9835728952772076</v>
      </c>
      <c r="M153" s="16">
        <f t="shared" ca="1" si="5"/>
        <v>125</v>
      </c>
    </row>
    <row r="154" spans="1:13" ht="12.75" customHeight="1" x14ac:dyDescent="0.2">
      <c r="A154" s="29">
        <v>125.2</v>
      </c>
      <c r="B154" s="21">
        <v>99</v>
      </c>
      <c r="C154" s="21" t="str">
        <f>IF(VLOOKUP($B154,'Elenco CdS'!$1:$1048576,2,FALSE)="","",VLOOKUP($B154,'Elenco CdS'!$1:$1048576,2,FALSE))</f>
        <v>-</v>
      </c>
      <c r="D154" s="21">
        <f>IF(VLOOKUP($B154,'Elenco CdS'!$1:$1048576,3,FALSE)="","",VLOOKUP($B154,'Elenco CdS'!$1:$1048576,3,FALSE))</f>
        <v>66</v>
      </c>
      <c r="E154" s="18" t="str">
        <f>IF(VLOOKUP($B154,'Elenco CdS'!$1:$1048576,4,FALSE)="","",VLOOKUP($B154,'Elenco CdS'!$1:$1048576,4,FALSE))</f>
        <v>Pfiffer Gagliardi</v>
      </c>
      <c r="F154" s="4" t="str">
        <f>IF(VLOOKUP($B154,'Elenco CdS'!$1:$1048576,5,FALSE)="","",VLOOKUP($B154,'Elenco CdS'!$1:$1048576,5,FALSE))</f>
        <v>Bernardo</v>
      </c>
      <c r="G154" s="65" t="str">
        <f>IF(VLOOKUP($B154,'Elenco CdS'!$1:$1048576,13,FALSE)="","",VLOOKUP($B154,'Elenco CdS'!$1:$1048576,13,FALSE))</f>
        <v>22.04.1863</v>
      </c>
      <c r="H154" s="65" t="str">
        <f>IF(VLOOKUP($B154,'Elenco CdS'!$1:$1048576,14,FALSE)="","",VLOOKUP($B154,'Elenco CdS'!$1:$1048576,14,FALSE))</f>
        <v>27.04.1863</v>
      </c>
      <c r="I154" s="65" t="str">
        <f>IF(VLOOKUP($B154,'Elenco CdS'!$1:$1048576,15,FALSE)="","",VLOOKUP($B154,'Elenco CdS'!$1:$1048576,15,FALSE))</f>
        <v>22.06.1865</v>
      </c>
      <c r="J154" s="3" t="str">
        <f>IF($C154="-","",COUNTIF('Elenco CdS'!C:C,C154))</f>
        <v/>
      </c>
      <c r="K154" s="12" t="str">
        <f>IF($C154="-","",SUMIF('Elenco CdS'!C:C,C154,'Elenco CdS'!R:R))</f>
        <v/>
      </c>
      <c r="L154" s="13" t="str">
        <f t="shared" si="4"/>
        <v/>
      </c>
      <c r="M154" s="16" t="str">
        <f t="shared" si="5"/>
        <v/>
      </c>
    </row>
    <row r="155" spans="1:13" ht="12.75" customHeight="1" x14ac:dyDescent="0.2">
      <c r="A155" s="29">
        <v>126</v>
      </c>
      <c r="B155" s="21">
        <v>110</v>
      </c>
      <c r="C155" s="21">
        <f>IF(VLOOKUP($B155,'Elenco CdS'!$1:$1048576,2,FALSE)="","",VLOOKUP($B155,'Elenco CdS'!$1:$1048576,2,FALSE))</f>
        <v>88</v>
      </c>
      <c r="D155" s="21">
        <f>IF(VLOOKUP($B155,'Elenco CdS'!$1:$1048576,3,FALSE)="","",VLOOKUP($B155,'Elenco CdS'!$1:$1048576,3,FALSE))</f>
        <v>88</v>
      </c>
      <c r="E155" s="18" t="str">
        <f>IF(VLOOKUP($B155,'Elenco CdS'!$1:$1048576,4,FALSE)="","",VLOOKUP($B155,'Elenco CdS'!$1:$1048576,4,FALSE))</f>
        <v>Lombardi</v>
      </c>
      <c r="F155" s="4" t="str">
        <f>IF(VLOOKUP($B155,'Elenco CdS'!$1:$1048576,5,FALSE)="","",VLOOKUP($B155,'Elenco CdS'!$1:$1048576,5,FALSE))</f>
        <v>Vittorino</v>
      </c>
      <c r="G155" s="65" t="str">
        <f>IF(VLOOKUP($B155,'Elenco CdS'!$1:$1048576,13,FALSE)="","",VLOOKUP($B155,'Elenco CdS'!$1:$1048576,13,FALSE))</f>
        <v>29.04.1873</v>
      </c>
      <c r="H155" s="65" t="str">
        <f>IF(VLOOKUP($B155,'Elenco CdS'!$1:$1048576,14,FALSE)="","",VLOOKUP($B155,'Elenco CdS'!$1:$1048576,14,FALSE))</f>
        <v>02.05.1873</v>
      </c>
      <c r="I155" s="65" t="str">
        <f>IF(VLOOKUP($B155,'Elenco CdS'!$1:$1048576,15,FALSE)="","",VLOOKUP($B155,'Elenco CdS'!$1:$1048576,15,FALSE))</f>
        <v>06.02.1877</v>
      </c>
      <c r="J155" s="3">
        <f>IF($C155="-","",COUNTIF('Elenco CdS'!C:C,C155))</f>
        <v>1</v>
      </c>
      <c r="K155" s="12">
        <f>IF($C155="-","",SUMIF('Elenco CdS'!C:C,C155,'Elenco CdS'!R:R))</f>
        <v>1376</v>
      </c>
      <c r="L155" s="13">
        <f t="shared" si="4"/>
        <v>3.7672826830937716</v>
      </c>
      <c r="M155" s="16">
        <f t="shared" ca="1" si="5"/>
        <v>126</v>
      </c>
    </row>
    <row r="156" spans="1:13" ht="12.75" customHeight="1" x14ac:dyDescent="0.2">
      <c r="A156" s="29">
        <v>127</v>
      </c>
      <c r="B156" s="21">
        <v>111</v>
      </c>
      <c r="C156" s="21">
        <f>IF(VLOOKUP($B156,'Elenco CdS'!$1:$1048576,2,FALSE)="","",VLOOKUP($B156,'Elenco CdS'!$1:$1048576,2,FALSE))</f>
        <v>89</v>
      </c>
      <c r="D156" s="21">
        <f>IF(VLOOKUP($B156,'Elenco CdS'!$1:$1048576,3,FALSE)="","",VLOOKUP($B156,'Elenco CdS'!$1:$1048576,3,FALSE))</f>
        <v>89</v>
      </c>
      <c r="E156" s="18" t="str">
        <f>IF(VLOOKUP($B156,'Elenco CdS'!$1:$1048576,4,FALSE)="","",VLOOKUP($B156,'Elenco CdS'!$1:$1048576,4,FALSE))</f>
        <v>Pollini</v>
      </c>
      <c r="F156" s="4" t="str">
        <f>IF(VLOOKUP($B156,'Elenco CdS'!$1:$1048576,5,FALSE)="","",VLOOKUP($B156,'Elenco CdS'!$1:$1048576,5,FALSE))</f>
        <v>Pietro</v>
      </c>
      <c r="G156" s="65" t="str">
        <f>IF(VLOOKUP($B156,'Elenco CdS'!$1:$1048576,13,FALSE)="","",VLOOKUP($B156,'Elenco CdS'!$1:$1048576,13,FALSE))</f>
        <v>29.04.1873</v>
      </c>
      <c r="H156" s="65" t="str">
        <f>IF(VLOOKUP($B156,'Elenco CdS'!$1:$1048576,14,FALSE)="","",VLOOKUP($B156,'Elenco CdS'!$1:$1048576,14,FALSE))</f>
        <v>02.05.1873</v>
      </c>
      <c r="I156" s="65" t="str">
        <f>IF(VLOOKUP($B156,'Elenco CdS'!$1:$1048576,15,FALSE)="","",VLOOKUP($B156,'Elenco CdS'!$1:$1048576,15,FALSE))</f>
        <v>06.02.1877</v>
      </c>
      <c r="J156" s="3">
        <f>IF($C156="-","",COUNTIF('Elenco CdS'!C:C,C156))</f>
        <v>1</v>
      </c>
      <c r="K156" s="12">
        <f>IF($C156="-","",SUMIF('Elenco CdS'!C:C,C156,'Elenco CdS'!R:R))</f>
        <v>1376</v>
      </c>
      <c r="L156" s="13">
        <f t="shared" si="4"/>
        <v>3.7672826830937716</v>
      </c>
      <c r="M156" s="16">
        <f t="shared" ca="1" si="5"/>
        <v>126</v>
      </c>
    </row>
    <row r="157" spans="1:13" ht="12.75" customHeight="1" x14ac:dyDescent="0.2">
      <c r="A157" s="29">
        <v>128</v>
      </c>
      <c r="B157" s="21">
        <v>155</v>
      </c>
      <c r="C157" s="21">
        <f>IF(VLOOKUP($B157,'Elenco CdS'!$1:$1048576,2,FALSE)="","",VLOOKUP($B157,'Elenco CdS'!$1:$1048576,2,FALSE))</f>
        <v>129</v>
      </c>
      <c r="D157" s="21">
        <f>IF(VLOOKUP($B157,'Elenco CdS'!$1:$1048576,3,FALSE)="","",VLOOKUP($B157,'Elenco CdS'!$1:$1048576,3,FALSE))</f>
        <v>129</v>
      </c>
      <c r="E157" s="18" t="str">
        <f>IF(VLOOKUP($B157,'Elenco CdS'!$1:$1048576,4,FALSE)="","",VLOOKUP($B157,'Elenco CdS'!$1:$1048576,4,FALSE))</f>
        <v>Bonzanigo</v>
      </c>
      <c r="F157" s="4" t="str">
        <f>IF(VLOOKUP($B157,'Elenco CdS'!$1:$1048576,5,FALSE)="","",VLOOKUP($B157,'Elenco CdS'!$1:$1048576,5,FALSE))</f>
        <v>Angelo</v>
      </c>
      <c r="G157" s="65">
        <f>IF(VLOOKUP($B157,'Elenco CdS'!$1:$1048576,13,FALSE)="","",VLOOKUP($B157,'Elenco CdS'!$1:$1048576,13,FALSE))</f>
        <v>6413</v>
      </c>
      <c r="H157" s="65">
        <f>IF(VLOOKUP($B157,'Elenco CdS'!$1:$1048576,14,FALSE)="","",VLOOKUP($B157,'Elenco CdS'!$1:$1048576,14,FALSE))</f>
        <v>6421</v>
      </c>
      <c r="I157" s="65">
        <f>IF(VLOOKUP($B157,'Elenco CdS'!$1:$1048576,15,FALSE)="","",VLOOKUP($B157,'Elenco CdS'!$1:$1048576,15,FALSE))</f>
        <v>7709</v>
      </c>
      <c r="J157" s="3">
        <f>IF($C157="-","",COUNTIF('Elenco CdS'!C:C,C157))</f>
        <v>1</v>
      </c>
      <c r="K157" s="12">
        <f>IF($C157="-","",SUMIF('Elenco CdS'!C:C,C157,'Elenco CdS'!R:R))</f>
        <v>1288</v>
      </c>
      <c r="L157" s="13">
        <f t="shared" si="4"/>
        <v>3.5263518138261465</v>
      </c>
      <c r="M157" s="16">
        <f t="shared" ca="1" si="5"/>
        <v>128</v>
      </c>
    </row>
    <row r="158" spans="1:13" ht="12.75" customHeight="1" x14ac:dyDescent="0.2">
      <c r="A158" s="31">
        <v>129</v>
      </c>
      <c r="B158" s="22">
        <v>212</v>
      </c>
      <c r="C158" s="30">
        <f>IF(VLOOKUP($B158,'Elenco CdS'!$1:$1048576,2,FALSE)="","",VLOOKUP($B158,'Elenco CdS'!$1:$1048576,2,FALSE))</f>
        <v>185</v>
      </c>
      <c r="D158" s="30">
        <f>IF(VLOOKUP($B158,'Elenco CdS'!$1:$1048576,3,FALSE)="","",VLOOKUP($B158,'Elenco CdS'!$1:$1048576,3,FALSE))</f>
        <v>185</v>
      </c>
      <c r="E158" s="19" t="str">
        <f>IF(VLOOKUP($B158,'Elenco CdS'!$1:$1048576,4,FALSE)="","",VLOOKUP($B158,'Elenco CdS'!$1:$1048576,4,FALSE))</f>
        <v>De Rosa</v>
      </c>
      <c r="F158" s="8" t="str">
        <f>IF(VLOOKUP($B158,'Elenco CdS'!$1:$1048576,5,FALSE)="","",VLOOKUP($B158,'Elenco CdS'!$1:$1048576,5,FALSE))</f>
        <v>Raffaele</v>
      </c>
      <c r="G158" s="67">
        <f>IF(VLOOKUP($B158,'Elenco CdS'!$1:$1048576,13,FALSE)="","",VLOOKUP($B158,'Elenco CdS'!$1:$1048576,13,FALSE))</f>
        <v>43562</v>
      </c>
      <c r="H158" s="67">
        <f>IF(VLOOKUP($B158,'Elenco CdS'!$1:$1048576,14,FALSE)="","",VLOOKUP($B158,'Elenco CdS'!$1:$1048576,14,FALSE))</f>
        <v>43566</v>
      </c>
      <c r="I158" s="68" t="s">
        <v>846</v>
      </c>
      <c r="J158" s="28">
        <f>IF($C158="-","",COUNTIF('Elenco CdS'!C:C,C158))</f>
        <v>1</v>
      </c>
      <c r="K158" s="14">
        <f ca="1">IF($C158="-","",SUMIF('Elenco CdS'!C:C,C158,'Elenco CdS'!R:R))</f>
        <v>1272</v>
      </c>
      <c r="L158" s="15">
        <f t="shared" ca="1" si="4"/>
        <v>3.482546201232033</v>
      </c>
      <c r="M158" s="17">
        <f t="shared" ca="1" si="5"/>
        <v>129</v>
      </c>
    </row>
    <row r="159" spans="1:13" ht="12.75" customHeight="1" x14ac:dyDescent="0.2">
      <c r="A159" s="29">
        <v>130</v>
      </c>
      <c r="B159" s="21">
        <v>30</v>
      </c>
      <c r="C159" s="21">
        <f>IF(VLOOKUP($B159,'Elenco CdS'!$1:$1048576,2,FALSE)="","",VLOOKUP($B159,'Elenco CdS'!$1:$1048576,2,FALSE))</f>
        <v>24</v>
      </c>
      <c r="D159" s="21">
        <f>IF(VLOOKUP($B159,'Elenco CdS'!$1:$1048576,3,FALSE)="","",VLOOKUP($B159,'Elenco CdS'!$1:$1048576,3,FALSE))</f>
        <v>24</v>
      </c>
      <c r="E159" s="18" t="str">
        <f>IF(VLOOKUP($B159,'Elenco CdS'!$1:$1048576,4,FALSE)="","",VLOOKUP($B159,'Elenco CdS'!$1:$1048576,4,FALSE))</f>
        <v>Dalberti</v>
      </c>
      <c r="F159" s="4" t="str">
        <f>IF(VLOOKUP($B159,'Elenco CdS'!$1:$1048576,5,FALSE)="","",VLOOKUP($B159,'Elenco CdS'!$1:$1048576,5,FALSE))</f>
        <v>Giovan Pietro</v>
      </c>
      <c r="G159" s="65" t="str">
        <f>IF(VLOOKUP($B159,'Elenco CdS'!$1:$1048576,13,FALSE)="","",VLOOKUP($B159,'Elenco CdS'!$1:$1048576,13,FALSE))</f>
        <v>09.06.1817</v>
      </c>
      <c r="H159" s="65" t="str">
        <f>IF(VLOOKUP($B159,'Elenco CdS'!$1:$1048576,14,FALSE)="","",VLOOKUP($B159,'Elenco CdS'!$1:$1048576,14,FALSE))</f>
        <v>09.06.1817</v>
      </c>
      <c r="I159" s="65" t="str">
        <f>IF(VLOOKUP($B159,'Elenco CdS'!$1:$1048576,15,FALSE)="","",VLOOKUP($B159,'Elenco CdS'!$1:$1048576,15,FALSE))</f>
        <v>20.11.1820</v>
      </c>
      <c r="J159" s="3">
        <f>IF($C159="-","",COUNTIF('Elenco CdS'!C:C,C159))</f>
        <v>1</v>
      </c>
      <c r="K159" s="12">
        <f>IF($C159="-","",SUMIF('Elenco CdS'!C:C,C159,'Elenco CdS'!R:R))</f>
        <v>1260</v>
      </c>
      <c r="L159" s="13">
        <f t="shared" si="4"/>
        <v>3.4496919917864477</v>
      </c>
      <c r="M159" s="16">
        <f t="shared" ca="1" si="5"/>
        <v>130</v>
      </c>
    </row>
    <row r="160" spans="1:13" ht="12.75" customHeight="1" x14ac:dyDescent="0.2">
      <c r="A160" s="29">
        <v>131</v>
      </c>
      <c r="B160" s="21">
        <v>67</v>
      </c>
      <c r="C160" s="21">
        <f>IF(VLOOKUP($B160,'Elenco CdS'!$1:$1048576,2,FALSE)="","",VLOOKUP($B160,'Elenco CdS'!$1:$1048576,2,FALSE))</f>
        <v>55</v>
      </c>
      <c r="D160" s="21">
        <f>IF(VLOOKUP($B160,'Elenco CdS'!$1:$1048576,3,FALSE)="","",VLOOKUP($B160,'Elenco CdS'!$1:$1048576,3,FALSE))</f>
        <v>55</v>
      </c>
      <c r="E160" s="18" t="str">
        <f>IF(VLOOKUP($B160,'Elenco CdS'!$1:$1048576,4,FALSE)="","",VLOOKUP($B160,'Elenco CdS'!$1:$1048576,4,FALSE))</f>
        <v>Veladini</v>
      </c>
      <c r="F160" s="4" t="str">
        <f>IF(VLOOKUP($B160,'Elenco CdS'!$1:$1048576,5,FALSE)="","",VLOOKUP($B160,'Elenco CdS'!$1:$1048576,5,FALSE))</f>
        <v>Giovanni Antonio</v>
      </c>
      <c r="G160" s="65" t="str">
        <f>IF(VLOOKUP($B160,'Elenco CdS'!$1:$1048576,13,FALSE)="","",VLOOKUP($B160,'Elenco CdS'!$1:$1048576,13,FALSE))</f>
        <v>05.05.1846</v>
      </c>
      <c r="H160" s="65" t="str">
        <f>IF(VLOOKUP($B160,'Elenco CdS'!$1:$1048576,14,FALSE)="","",VLOOKUP($B160,'Elenco CdS'!$1:$1048576,14,FALSE))</f>
        <v>09.05.1846</v>
      </c>
      <c r="I160" s="65" t="str">
        <f>IF(VLOOKUP($B160,'Elenco CdS'!$1:$1048576,15,FALSE)="","",VLOOKUP($B160,'Elenco CdS'!$1:$1048576,15,FALSE))</f>
        <v>11.10.1849</v>
      </c>
      <c r="J160" s="3">
        <f>IF($C160="-","",COUNTIF('Elenco CdS'!C:C,C160))</f>
        <v>1</v>
      </c>
      <c r="K160" s="12">
        <f>IF($C160="-","",SUMIF('Elenco CdS'!C:C,C160,'Elenco CdS'!R:R))</f>
        <v>1251</v>
      </c>
      <c r="L160" s="13">
        <f t="shared" si="4"/>
        <v>3.4250513347022586</v>
      </c>
      <c r="M160" s="16">
        <f t="shared" ca="1" si="5"/>
        <v>131</v>
      </c>
    </row>
    <row r="161" spans="1:13" ht="12.75" customHeight="1" x14ac:dyDescent="0.2">
      <c r="A161" s="29">
        <v>132</v>
      </c>
      <c r="B161" s="21">
        <v>77</v>
      </c>
      <c r="C161" s="21">
        <f>IF(VLOOKUP($B161,'Elenco CdS'!$1:$1048576,2,FALSE)="","",VLOOKUP($B161,'Elenco CdS'!$1:$1048576,2,FALSE))</f>
        <v>64</v>
      </c>
      <c r="D161" s="21">
        <f>IF(VLOOKUP($B161,'Elenco CdS'!$1:$1048576,3,FALSE)="","",VLOOKUP($B161,'Elenco CdS'!$1:$1048576,3,FALSE))</f>
        <v>64</v>
      </c>
      <c r="E161" s="18" t="str">
        <f>IF(VLOOKUP($B161,'Elenco CdS'!$1:$1048576,4,FALSE)="","",VLOOKUP($B161,'Elenco CdS'!$1:$1048576,4,FALSE))</f>
        <v>Guscetti</v>
      </c>
      <c r="F161" s="4" t="str">
        <f>IF(VLOOKUP($B161,'Elenco CdS'!$1:$1048576,5,FALSE)="","",VLOOKUP($B161,'Elenco CdS'!$1:$1048576,5,FALSE))</f>
        <v>Severino</v>
      </c>
      <c r="G161" s="65" t="str">
        <f>IF(VLOOKUP($B161,'Elenco CdS'!$1:$1048576,13,FALSE)="","",VLOOKUP($B161,'Elenco CdS'!$1:$1048576,13,FALSE))</f>
        <v>05.05.1851</v>
      </c>
      <c r="H161" s="65" t="str">
        <f>IF(VLOOKUP($B161,'Elenco CdS'!$1:$1048576,14,FALSE)="","",VLOOKUP($B161,'Elenco CdS'!$1:$1048576,14,FALSE))</f>
        <v>09.05.1851</v>
      </c>
      <c r="I161" s="65" t="str">
        <f>IF(VLOOKUP($B161,'Elenco CdS'!$1:$1048576,15,FALSE)="","",VLOOKUP($B161,'Elenco CdS'!$1:$1048576,15,FALSE))</f>
        <v>03.10.1854</v>
      </c>
      <c r="J161" s="3">
        <f>IF($C161="-","",COUNTIF('Elenco CdS'!C:C,C161))</f>
        <v>1</v>
      </c>
      <c r="K161" s="12">
        <f>IF($C161="-","",SUMIF('Elenco CdS'!C:C,C161,'Elenco CdS'!R:R))</f>
        <v>1243</v>
      </c>
      <c r="L161" s="13">
        <f t="shared" si="4"/>
        <v>3.4031485284052021</v>
      </c>
      <c r="M161" s="16">
        <f t="shared" ca="1" si="5"/>
        <v>132</v>
      </c>
    </row>
    <row r="162" spans="1:13" ht="12.75" customHeight="1" x14ac:dyDescent="0.2">
      <c r="A162" s="29">
        <v>133</v>
      </c>
      <c r="B162" s="21">
        <v>36</v>
      </c>
      <c r="C162" s="21">
        <f>IF(VLOOKUP($B162,'Elenco CdS'!$1:$1048576,2,FALSE)="","",VLOOKUP($B162,'Elenco CdS'!$1:$1048576,2,FALSE))</f>
        <v>29</v>
      </c>
      <c r="D162" s="21">
        <f>IF(VLOOKUP($B162,'Elenco CdS'!$1:$1048576,3,FALSE)="","",VLOOKUP($B162,'Elenco CdS'!$1:$1048576,3,FALSE))</f>
        <v>29</v>
      </c>
      <c r="E162" s="18" t="str">
        <f>IF(VLOOKUP($B162,'Elenco CdS'!$1:$1048576,4,FALSE)="","",VLOOKUP($B162,'Elenco CdS'!$1:$1048576,4,FALSE))</f>
        <v>Rusca</v>
      </c>
      <c r="F162" s="4" t="str">
        <f>IF(VLOOKUP($B162,'Elenco CdS'!$1:$1048576,5,FALSE)="","",VLOOKUP($B162,'Elenco CdS'!$1:$1048576,5,FALSE))</f>
        <v>Alessandro</v>
      </c>
      <c r="G162" s="65" t="str">
        <f>IF(VLOOKUP($B162,'Elenco CdS'!$1:$1048576,13,FALSE)="","",VLOOKUP($B162,'Elenco CdS'!$1:$1048576,13,FALSE))</f>
        <v>08.06.1827</v>
      </c>
      <c r="H162" s="65" t="str">
        <f>IF(VLOOKUP($B162,'Elenco CdS'!$1:$1048576,14,FALSE)="","",VLOOKUP($B162,'Elenco CdS'!$1:$1048576,14,FALSE))</f>
        <v>08.06.1827</v>
      </c>
      <c r="I162" s="65" t="str">
        <f>IF(VLOOKUP($B162,'Elenco CdS'!$1:$1048576,15,FALSE)="","",VLOOKUP($B162,'Elenco CdS'!$1:$1048576,15,FALSE))</f>
        <v>30.10.1830</v>
      </c>
      <c r="J162" s="3">
        <f>IF($C162="-","",COUNTIF('Elenco CdS'!C:C,C162))</f>
        <v>1</v>
      </c>
      <c r="K162" s="12">
        <f>IF($C162="-","",SUMIF('Elenco CdS'!C:C,C162,'Elenco CdS'!R:R))</f>
        <v>1240</v>
      </c>
      <c r="L162" s="13">
        <f t="shared" si="4"/>
        <v>3.3949349760438055</v>
      </c>
      <c r="M162" s="16">
        <f t="shared" ca="1" si="5"/>
        <v>133</v>
      </c>
    </row>
    <row r="163" spans="1:13" ht="12.75" customHeight="1" x14ac:dyDescent="0.2">
      <c r="A163" s="29">
        <v>134</v>
      </c>
      <c r="B163" s="21">
        <v>37</v>
      </c>
      <c r="C163" s="21">
        <f>IF(VLOOKUP($B163,'Elenco CdS'!$1:$1048576,2,FALSE)="","",VLOOKUP($B163,'Elenco CdS'!$1:$1048576,2,FALSE))</f>
        <v>30</v>
      </c>
      <c r="D163" s="21">
        <f>IF(VLOOKUP($B163,'Elenco CdS'!$1:$1048576,3,FALSE)="","",VLOOKUP($B163,'Elenco CdS'!$1:$1048576,3,FALSE))</f>
        <v>30</v>
      </c>
      <c r="E163" s="18" t="str">
        <f>IF(VLOOKUP($B163,'Elenco CdS'!$1:$1048576,4,FALSE)="","",VLOOKUP($B163,'Elenco CdS'!$1:$1048576,4,FALSE))</f>
        <v>Polari</v>
      </c>
      <c r="F163" s="4" t="str">
        <f>IF(VLOOKUP($B163,'Elenco CdS'!$1:$1048576,5,FALSE)="","",VLOOKUP($B163,'Elenco CdS'!$1:$1048576,5,FALSE))</f>
        <v>Pietro</v>
      </c>
      <c r="G163" s="65" t="str">
        <f>IF(VLOOKUP($B163,'Elenco CdS'!$1:$1048576,13,FALSE)="","",VLOOKUP($B163,'Elenco CdS'!$1:$1048576,13,FALSE))</f>
        <v>08.06.1827</v>
      </c>
      <c r="H163" s="65" t="str">
        <f>IF(VLOOKUP($B163,'Elenco CdS'!$1:$1048576,14,FALSE)="","",VLOOKUP($B163,'Elenco CdS'!$1:$1048576,14,FALSE))</f>
        <v>08.06.1827</v>
      </c>
      <c r="I163" s="65" t="str">
        <f>IF(VLOOKUP($B163,'Elenco CdS'!$1:$1048576,15,FALSE)="","",VLOOKUP($B163,'Elenco CdS'!$1:$1048576,15,FALSE))</f>
        <v>30.10.1830</v>
      </c>
      <c r="J163" s="3">
        <f>IF($C163="-","",COUNTIF('Elenco CdS'!C:C,C163))</f>
        <v>1</v>
      </c>
      <c r="K163" s="12">
        <f>IF($C163="-","",SUMIF('Elenco CdS'!C:C,C163,'Elenco CdS'!R:R))</f>
        <v>1240</v>
      </c>
      <c r="L163" s="13">
        <f t="shared" si="4"/>
        <v>3.3949349760438055</v>
      </c>
      <c r="M163" s="16">
        <f t="shared" ca="1" si="5"/>
        <v>133</v>
      </c>
    </row>
    <row r="164" spans="1:13" ht="12.75" customHeight="1" x14ac:dyDescent="0.2">
      <c r="A164" s="29">
        <v>135</v>
      </c>
      <c r="B164" s="21">
        <v>170</v>
      </c>
      <c r="C164" s="21">
        <f>IF(VLOOKUP($B164,'Elenco CdS'!$1:$1048576,2,FALSE)="","",VLOOKUP($B164,'Elenco CdS'!$1:$1048576,2,FALSE))</f>
        <v>143</v>
      </c>
      <c r="D164" s="21">
        <f>IF(VLOOKUP($B164,'Elenco CdS'!$1:$1048576,3,FALSE)="","",VLOOKUP($B164,'Elenco CdS'!$1:$1048576,3,FALSE))</f>
        <v>143</v>
      </c>
      <c r="E164" s="18" t="str">
        <f>IF(VLOOKUP($B164,'Elenco CdS'!$1:$1048576,4,FALSE)="","",VLOOKUP($B164,'Elenco CdS'!$1:$1048576,4,FALSE))</f>
        <v>Bolla</v>
      </c>
      <c r="F164" s="4" t="str">
        <f>IF(VLOOKUP($B164,'Elenco CdS'!$1:$1048576,5,FALSE)="","",VLOOKUP($B164,'Elenco CdS'!$1:$1048576,5,FALSE))</f>
        <v>Fulvio</v>
      </c>
      <c r="G164" s="65">
        <f>IF(VLOOKUP($B164,'Elenco CdS'!$1:$1048576,13,FALSE)="","",VLOOKUP($B164,'Elenco CdS'!$1:$1048576,13,FALSE))</f>
        <v>15751</v>
      </c>
      <c r="H164" s="65">
        <f>IF(VLOOKUP($B164,'Elenco CdS'!$1:$1048576,14,FALSE)="","",VLOOKUP($B164,'Elenco CdS'!$1:$1048576,14,FALSE))</f>
        <v>15753</v>
      </c>
      <c r="I164" s="65">
        <f>IF(VLOOKUP($B164,'Elenco CdS'!$1:$1048576,15,FALSE)="","",VLOOKUP($B164,'Elenco CdS'!$1:$1048576,15,FALSE))</f>
        <v>16873</v>
      </c>
      <c r="J164" s="3">
        <f>IF($C164="-","",COUNTIF('Elenco CdS'!C:C,C164))</f>
        <v>1</v>
      </c>
      <c r="K164" s="12">
        <f>IF($C164="-","",SUMIF('Elenco CdS'!C:C,C164,'Elenco CdS'!R:R))</f>
        <v>1120</v>
      </c>
      <c r="L164" s="13">
        <f t="shared" si="4"/>
        <v>3.0663928815879533</v>
      </c>
      <c r="M164" s="16">
        <f t="shared" ca="1" si="5"/>
        <v>135</v>
      </c>
    </row>
    <row r="165" spans="1:13" ht="12.75" customHeight="1" x14ac:dyDescent="0.2">
      <c r="A165" s="29">
        <v>136</v>
      </c>
      <c r="B165" s="21">
        <v>47</v>
      </c>
      <c r="C165" s="21">
        <f>IF(VLOOKUP($B165,'Elenco CdS'!$1:$1048576,2,FALSE)="","",VLOOKUP($B165,'Elenco CdS'!$1:$1048576,2,FALSE))</f>
        <v>37</v>
      </c>
      <c r="D165" s="21">
        <f>IF(VLOOKUP($B165,'Elenco CdS'!$1:$1048576,3,FALSE)="","",VLOOKUP($B165,'Elenco CdS'!$1:$1048576,3,FALSE))</f>
        <v>37</v>
      </c>
      <c r="E165" s="18" t="str">
        <f>IF(VLOOKUP($B165,'Elenco CdS'!$1:$1048576,4,FALSE)="","",VLOOKUP($B165,'Elenco CdS'!$1:$1048576,4,FALSE))</f>
        <v>Pagnamenta</v>
      </c>
      <c r="F165" s="4" t="str">
        <f>IF(VLOOKUP($B165,'Elenco CdS'!$1:$1048576,5,FALSE)="","",VLOOKUP($B165,'Elenco CdS'!$1:$1048576,5,FALSE))</f>
        <v>Giovanni Stefano</v>
      </c>
      <c r="G165" s="65" t="str">
        <f>IF(VLOOKUP($B165,'Elenco CdS'!$1:$1048576,13,FALSE)="","",VLOOKUP($B165,'Elenco CdS'!$1:$1048576,13,FALSE))</f>
        <v>03.05.1836</v>
      </c>
      <c r="H165" s="65" t="str">
        <f>IF(VLOOKUP($B165,'Elenco CdS'!$1:$1048576,14,FALSE)="","",VLOOKUP($B165,'Elenco CdS'!$1:$1048576,14,FALSE))</f>
        <v>13.05.1836</v>
      </c>
      <c r="I165" s="66">
        <f>IF(VLOOKUP($B165,'Elenco CdS'!$1:$1048576,15,FALSE)="","",VLOOKUP($B165,'Elenco CdS'!$1:$1048576,15,FALSE))</f>
        <v>5.1839000000000004</v>
      </c>
      <c r="J165" s="3">
        <f>IF($C165="-","",COUNTIF('Elenco CdS'!C:C,C165))</f>
        <v>1</v>
      </c>
      <c r="K165" s="12">
        <f>IF($C165="-","",SUMIF('Elenco CdS'!C:C,C165,'Elenco CdS'!R:R))</f>
        <v>1086</v>
      </c>
      <c r="L165" s="13">
        <f t="shared" si="4"/>
        <v>2.9733059548254621</v>
      </c>
      <c r="M165" s="16">
        <f t="shared" ca="1" si="5"/>
        <v>136</v>
      </c>
    </row>
    <row r="166" spans="1:13" ht="12.75" customHeight="1" x14ac:dyDescent="0.2">
      <c r="A166" s="29">
        <v>137</v>
      </c>
      <c r="B166" s="21">
        <v>90</v>
      </c>
      <c r="C166" s="21">
        <f>IF(VLOOKUP($B166,'Elenco CdS'!$1:$1048576,2,FALSE)="","",VLOOKUP($B166,'Elenco CdS'!$1:$1048576,2,FALSE))</f>
        <v>73</v>
      </c>
      <c r="D166" s="21">
        <f>IF(VLOOKUP($B166,'Elenco CdS'!$1:$1048576,3,FALSE)="","",VLOOKUP($B166,'Elenco CdS'!$1:$1048576,3,FALSE))</f>
        <v>73</v>
      </c>
      <c r="E166" s="18" t="str">
        <f>IF(VLOOKUP($B166,'Elenco CdS'!$1:$1048576,4,FALSE)="","",VLOOKUP($B166,'Elenco CdS'!$1:$1048576,4,FALSE))</f>
        <v>Pedrazzi</v>
      </c>
      <c r="F166" s="4" t="str">
        <f>IF(VLOOKUP($B166,'Elenco CdS'!$1:$1048576,5,FALSE)="","",VLOOKUP($B166,'Elenco CdS'!$1:$1048576,5,FALSE))</f>
        <v>Domenico</v>
      </c>
      <c r="G166" s="65" t="str">
        <f>IF(VLOOKUP($B166,'Elenco CdS'!$1:$1048576,13,FALSE)="","",VLOOKUP($B166,'Elenco CdS'!$1:$1048576,13,FALSE))</f>
        <v>13.06.1855</v>
      </c>
      <c r="H166" s="65" t="str">
        <f>IF(VLOOKUP($B166,'Elenco CdS'!$1:$1048576,14,FALSE)="","",VLOOKUP($B166,'Elenco CdS'!$1:$1048576,14,FALSE))</f>
        <v>18.06.1855</v>
      </c>
      <c r="I166" s="65" t="str">
        <f>IF(VLOOKUP($B166,'Elenco CdS'!$1:$1048576,15,FALSE)="","",VLOOKUP($B166,'Elenco CdS'!$1:$1048576,15,FALSE))</f>
        <v>11.05.1858</v>
      </c>
      <c r="J166" s="3">
        <f>IF($C166="-","",COUNTIF('Elenco CdS'!C:C,C166))</f>
        <v>1</v>
      </c>
      <c r="K166" s="12">
        <f>IF($C166="-","",SUMIF('Elenco CdS'!C:C,C166,'Elenco CdS'!R:R))</f>
        <v>1058</v>
      </c>
      <c r="L166" s="13">
        <f t="shared" si="4"/>
        <v>2.8966461327857633</v>
      </c>
      <c r="M166" s="16">
        <f t="shared" ca="1" si="5"/>
        <v>137</v>
      </c>
    </row>
    <row r="167" spans="1:13" ht="12.75" customHeight="1" x14ac:dyDescent="0.2">
      <c r="A167" s="29">
        <v>138</v>
      </c>
      <c r="B167" s="21">
        <v>112</v>
      </c>
      <c r="C167" s="21">
        <f>IF(VLOOKUP($B167,'Elenco CdS'!$1:$1048576,2,FALSE)="","",VLOOKUP($B167,'Elenco CdS'!$1:$1048576,2,FALSE))</f>
        <v>90</v>
      </c>
      <c r="D167" s="21">
        <f>IF(VLOOKUP($B167,'Elenco CdS'!$1:$1048576,3,FALSE)="","",VLOOKUP($B167,'Elenco CdS'!$1:$1048576,3,FALSE))</f>
        <v>90</v>
      </c>
      <c r="E167" s="18" t="str">
        <f>IF(VLOOKUP($B167,'Elenco CdS'!$1:$1048576,4,FALSE)="","",VLOOKUP($B167,'Elenco CdS'!$1:$1048576,4,FALSE))</f>
        <v>Dell'Era</v>
      </c>
      <c r="F167" s="4" t="str">
        <f>IF(VLOOKUP($B167,'Elenco CdS'!$1:$1048576,5,FALSE)="","",VLOOKUP($B167,'Elenco CdS'!$1:$1048576,5,FALSE))</f>
        <v>Domenico</v>
      </c>
      <c r="G167" s="65" t="str">
        <f>IF(VLOOKUP($B167,'Elenco CdS'!$1:$1048576,13,FALSE)="","",VLOOKUP($B167,'Elenco CdS'!$1:$1048576,13,FALSE))</f>
        <v>05.05.1874</v>
      </c>
      <c r="H167" s="65" t="str">
        <f>IF(VLOOKUP($B167,'Elenco CdS'!$1:$1048576,14,FALSE)="","",VLOOKUP($B167,'Elenco CdS'!$1:$1048576,14,FALSE))</f>
        <v>07.05.1874</v>
      </c>
      <c r="I167" s="65" t="str">
        <f>IF(VLOOKUP($B167,'Elenco CdS'!$1:$1048576,15,FALSE)="","",VLOOKUP($B167,'Elenco CdS'!$1:$1048576,15,FALSE))</f>
        <v>06.02.1877</v>
      </c>
      <c r="J167" s="3">
        <f>IF($C167="-","",COUNTIF('Elenco CdS'!C:C,C167))</f>
        <v>1</v>
      </c>
      <c r="K167" s="12">
        <f>IF($C167="-","",SUMIF('Elenco CdS'!C:C,C167,'Elenco CdS'!R:R))</f>
        <v>1006</v>
      </c>
      <c r="L167" s="13">
        <f t="shared" si="4"/>
        <v>2.754277891854894</v>
      </c>
      <c r="M167" s="16">
        <f t="shared" ca="1" si="5"/>
        <v>138</v>
      </c>
    </row>
    <row r="168" spans="1:13" ht="12.75" customHeight="1" x14ac:dyDescent="0.2">
      <c r="A168" s="29">
        <v>139</v>
      </c>
      <c r="B168" s="21">
        <v>113</v>
      </c>
      <c r="C168" s="21">
        <f>IF(VLOOKUP($B168,'Elenco CdS'!$1:$1048576,2,FALSE)="","",VLOOKUP($B168,'Elenco CdS'!$1:$1048576,2,FALSE))</f>
        <v>91</v>
      </c>
      <c r="D168" s="21">
        <f>IF(VLOOKUP($B168,'Elenco CdS'!$1:$1048576,3,FALSE)="","",VLOOKUP($B168,'Elenco CdS'!$1:$1048576,3,FALSE))</f>
        <v>91</v>
      </c>
      <c r="E168" s="18" t="str">
        <f>IF(VLOOKUP($B168,'Elenco CdS'!$1:$1048576,4,FALSE)="","",VLOOKUP($B168,'Elenco CdS'!$1:$1048576,4,FALSE))</f>
        <v>Bernasconi</v>
      </c>
      <c r="F168" s="4" t="str">
        <f>IF(VLOOKUP($B168,'Elenco CdS'!$1:$1048576,5,FALSE)="","",VLOOKUP($B168,'Elenco CdS'!$1:$1048576,5,FALSE))</f>
        <v>Giosia</v>
      </c>
      <c r="G168" s="65" t="str">
        <f>IF(VLOOKUP($B168,'Elenco CdS'!$1:$1048576,13,FALSE)="","",VLOOKUP($B168,'Elenco CdS'!$1:$1048576,13,FALSE))</f>
        <v>05.05.1874</v>
      </c>
      <c r="H168" s="65" t="str">
        <f>IF(VLOOKUP($B168,'Elenco CdS'!$1:$1048576,14,FALSE)="","",VLOOKUP($B168,'Elenco CdS'!$1:$1048576,14,FALSE))</f>
        <v>09.05.1874</v>
      </c>
      <c r="I168" s="65" t="str">
        <f>IF(VLOOKUP($B168,'Elenco CdS'!$1:$1048576,15,FALSE)="","",VLOOKUP($B168,'Elenco CdS'!$1:$1048576,15,FALSE))</f>
        <v>06.02.1877</v>
      </c>
      <c r="J168" s="3">
        <f>IF($C168="-","",COUNTIF('Elenco CdS'!C:C,C168))</f>
        <v>1</v>
      </c>
      <c r="K168" s="12">
        <f>IF($C168="-","",SUMIF('Elenco CdS'!C:C,C168,'Elenco CdS'!R:R))</f>
        <v>1004</v>
      </c>
      <c r="L168" s="13">
        <f t="shared" si="4"/>
        <v>2.7488021902806299</v>
      </c>
      <c r="M168" s="16">
        <f t="shared" ca="1" si="5"/>
        <v>139</v>
      </c>
    </row>
    <row r="169" spans="1:13" ht="12.75" customHeight="1" x14ac:dyDescent="0.2">
      <c r="A169" s="29">
        <v>140</v>
      </c>
      <c r="B169" s="21">
        <v>49</v>
      </c>
      <c r="C169" s="21">
        <f>IF(VLOOKUP($B169,'Elenco CdS'!$1:$1048576,2,FALSE)="","",VLOOKUP($B169,'Elenco CdS'!$1:$1048576,2,FALSE))</f>
        <v>39</v>
      </c>
      <c r="D169" s="21">
        <f>IF(VLOOKUP($B169,'Elenco CdS'!$1:$1048576,3,FALSE)="","",VLOOKUP($B169,'Elenco CdS'!$1:$1048576,3,FALSE))</f>
        <v>39</v>
      </c>
      <c r="E169" s="18" t="str">
        <f>IF(VLOOKUP($B169,'Elenco CdS'!$1:$1048576,4,FALSE)="","",VLOOKUP($B169,'Elenco CdS'!$1:$1048576,4,FALSE))</f>
        <v>Riva</v>
      </c>
      <c r="F169" s="4" t="str">
        <f>IF(VLOOKUP($B169,'Elenco CdS'!$1:$1048576,5,FALSE)="","",VLOOKUP($B169,'Elenco CdS'!$1:$1048576,5,FALSE))</f>
        <v>Giovanni Battista</v>
      </c>
      <c r="G169" s="65" t="str">
        <f>IF(VLOOKUP($B169,'Elenco CdS'!$1:$1048576,13,FALSE)="","",VLOOKUP($B169,'Elenco CdS'!$1:$1048576,13,FALSE))</f>
        <v>02.05.1837</v>
      </c>
      <c r="H169" s="65" t="str">
        <f>IF(VLOOKUP($B169,'Elenco CdS'!$1:$1048576,14,FALSE)="","",VLOOKUP($B169,'Elenco CdS'!$1:$1048576,14,FALSE))</f>
        <v>09.05.1837</v>
      </c>
      <c r="I169" s="65" t="str">
        <f>IF(VLOOKUP($B169,'Elenco CdS'!$1:$1048576,15,FALSE)="","",VLOOKUP($B169,'Elenco CdS'!$1:$1048576,15,FALSE))</f>
        <v>20.12.1839</v>
      </c>
      <c r="J169" s="3">
        <f>IF($C169="-","",COUNTIF('Elenco CdS'!C:C,C169))</f>
        <v>1</v>
      </c>
      <c r="K169" s="12">
        <f>IF($C169="-","",SUMIF('Elenco CdS'!C:C,C169,'Elenco CdS'!R:R))</f>
        <v>955</v>
      </c>
      <c r="L169" s="13">
        <f t="shared" si="4"/>
        <v>2.6146475017111568</v>
      </c>
      <c r="M169" s="16">
        <f t="shared" ca="1" si="5"/>
        <v>140</v>
      </c>
    </row>
    <row r="170" spans="1:13" ht="12.75" customHeight="1" x14ac:dyDescent="0.2">
      <c r="A170" s="29">
        <v>141</v>
      </c>
      <c r="B170" s="21">
        <v>45</v>
      </c>
      <c r="C170" s="21">
        <f>IF(VLOOKUP($B170,'Elenco CdS'!$1:$1048576,2,FALSE)="","",VLOOKUP($B170,'Elenco CdS'!$1:$1048576,2,FALSE))</f>
        <v>35</v>
      </c>
      <c r="D170" s="21">
        <f>IF(VLOOKUP($B170,'Elenco CdS'!$1:$1048576,3,FALSE)="","",VLOOKUP($B170,'Elenco CdS'!$1:$1048576,3,FALSE))</f>
        <v>35</v>
      </c>
      <c r="E170" s="18" t="str">
        <f>IF(VLOOKUP($B170,'Elenco CdS'!$1:$1048576,4,FALSE)="","",VLOOKUP($B170,'Elenco CdS'!$1:$1048576,4,FALSE))</f>
        <v>Rusca</v>
      </c>
      <c r="F170" s="4" t="str">
        <f>IF(VLOOKUP($B170,'Elenco CdS'!$1:$1048576,5,FALSE)="","",VLOOKUP($B170,'Elenco CdS'!$1:$1048576,5,FALSE))</f>
        <v>Giovanni Battista</v>
      </c>
      <c r="G170" s="65" t="str">
        <f>IF(VLOOKUP($B170,'Elenco CdS'!$1:$1048576,13,FALSE)="","",VLOOKUP($B170,'Elenco CdS'!$1:$1048576,13,FALSE))</f>
        <v>08.03.1836</v>
      </c>
      <c r="H170" s="65" t="str">
        <f>IF(VLOOKUP($B170,'Elenco CdS'!$1:$1048576,14,FALSE)="","",VLOOKUP($B170,'Elenco CdS'!$1:$1048576,14,FALSE))</f>
        <v>10.03.1836</v>
      </c>
      <c r="I170" s="66">
        <f>IF(VLOOKUP($B170,'Elenco CdS'!$1:$1048576,15,FALSE)="","",VLOOKUP($B170,'Elenco CdS'!$1:$1048576,15,FALSE))</f>
        <v>9.1837999999999997</v>
      </c>
      <c r="J170" s="3">
        <f>IF($C170="-","",COUNTIF('Elenco CdS'!C:C,C170))</f>
        <v>1</v>
      </c>
      <c r="K170" s="12">
        <f>IF($C170="-","",SUMIF('Elenco CdS'!C:C,C170,'Elenco CdS'!R:R))</f>
        <v>929</v>
      </c>
      <c r="L170" s="13">
        <f t="shared" si="4"/>
        <v>2.5434633812457221</v>
      </c>
      <c r="M170" s="16">
        <f t="shared" ca="1" si="5"/>
        <v>141</v>
      </c>
    </row>
    <row r="171" spans="1:13" ht="12.75" customHeight="1" x14ac:dyDescent="0.2">
      <c r="A171" s="29">
        <v>142</v>
      </c>
      <c r="B171" s="21">
        <v>57</v>
      </c>
      <c r="C171" s="21">
        <f>IF(VLOOKUP($B171,'Elenco CdS'!$1:$1048576,2,FALSE)="","",VLOOKUP($B171,'Elenco CdS'!$1:$1048576,2,FALSE))</f>
        <v>46</v>
      </c>
      <c r="D171" s="21">
        <f>IF(VLOOKUP($B171,'Elenco CdS'!$1:$1048576,3,FALSE)="","",VLOOKUP($B171,'Elenco CdS'!$1:$1048576,3,FALSE))</f>
        <v>46</v>
      </c>
      <c r="E171" s="18" t="str">
        <f>IF(VLOOKUP($B171,'Elenco CdS'!$1:$1048576,4,FALSE)="","",VLOOKUP($B171,'Elenco CdS'!$1:$1048576,4,FALSE))</f>
        <v>Molo</v>
      </c>
      <c r="F171" s="4" t="str">
        <f>IF(VLOOKUP($B171,'Elenco CdS'!$1:$1048576,5,FALSE)="","",VLOOKUP($B171,'Elenco CdS'!$1:$1048576,5,FALSE))</f>
        <v>Giuseppe Antonio</v>
      </c>
      <c r="G171" s="65" t="str">
        <f>IF(VLOOKUP($B171,'Elenco CdS'!$1:$1048576,13,FALSE)="","",VLOOKUP($B171,'Elenco CdS'!$1:$1048576,13,FALSE))</f>
        <v>19.12.1839</v>
      </c>
      <c r="H171" s="65" t="str">
        <f>IF(VLOOKUP($B171,'Elenco CdS'!$1:$1048576,14,FALSE)="","",VLOOKUP($B171,'Elenco CdS'!$1:$1048576,14,FALSE))</f>
        <v>20.12.1839</v>
      </c>
      <c r="I171" s="65" t="str">
        <f>IF(VLOOKUP($B171,'Elenco CdS'!$1:$1048576,15,FALSE)="","",VLOOKUP($B171,'Elenco CdS'!$1:$1048576,15,FALSE))</f>
        <v>21.06.1842</v>
      </c>
      <c r="J171" s="3">
        <f>IF($C171="-","",COUNTIF('Elenco CdS'!C:C,C171))</f>
        <v>1</v>
      </c>
      <c r="K171" s="12">
        <f>IF($C171="-","",SUMIF('Elenco CdS'!C:C,C171,'Elenco CdS'!R:R))</f>
        <v>914</v>
      </c>
      <c r="L171" s="13">
        <f t="shared" si="4"/>
        <v>2.5023956194387407</v>
      </c>
      <c r="M171" s="16">
        <f t="shared" ca="1" si="5"/>
        <v>142</v>
      </c>
    </row>
    <row r="172" spans="1:13" ht="12.75" customHeight="1" x14ac:dyDescent="0.2">
      <c r="A172" s="29">
        <v>143</v>
      </c>
      <c r="B172" s="21">
        <v>58</v>
      </c>
      <c r="C172" s="21">
        <f>IF(VLOOKUP($B172,'Elenco CdS'!$1:$1048576,2,FALSE)="","",VLOOKUP($B172,'Elenco CdS'!$1:$1048576,2,FALSE))</f>
        <v>47</v>
      </c>
      <c r="D172" s="21">
        <f>IF(VLOOKUP($B172,'Elenco CdS'!$1:$1048576,3,FALSE)="","",VLOOKUP($B172,'Elenco CdS'!$1:$1048576,3,FALSE))</f>
        <v>47</v>
      </c>
      <c r="E172" s="18" t="str">
        <f>IF(VLOOKUP($B172,'Elenco CdS'!$1:$1048576,4,FALSE)="","",VLOOKUP($B172,'Elenco CdS'!$1:$1048576,4,FALSE))</f>
        <v>Masa</v>
      </c>
      <c r="F172" s="4" t="str">
        <f>IF(VLOOKUP($B172,'Elenco CdS'!$1:$1048576,5,FALSE)="","",VLOOKUP($B172,'Elenco CdS'!$1:$1048576,5,FALSE))</f>
        <v>Gioachino</v>
      </c>
      <c r="G172" s="65" t="str">
        <f>IF(VLOOKUP($B172,'Elenco CdS'!$1:$1048576,13,FALSE)="","",VLOOKUP($B172,'Elenco CdS'!$1:$1048576,13,FALSE))</f>
        <v>19.12.1839</v>
      </c>
      <c r="H172" s="65" t="str">
        <f>IF(VLOOKUP($B172,'Elenco CdS'!$1:$1048576,14,FALSE)="","",VLOOKUP($B172,'Elenco CdS'!$1:$1048576,14,FALSE))</f>
        <v>20.12.1839</v>
      </c>
      <c r="I172" s="65" t="str">
        <f>IF(VLOOKUP($B172,'Elenco CdS'!$1:$1048576,15,FALSE)="","",VLOOKUP($B172,'Elenco CdS'!$1:$1048576,15,FALSE))</f>
        <v>21.06.1842</v>
      </c>
      <c r="J172" s="3">
        <f>IF($C172="-","",COUNTIF('Elenco CdS'!C:C,C172))</f>
        <v>1</v>
      </c>
      <c r="K172" s="12">
        <f>IF($C172="-","",SUMIF('Elenco CdS'!C:C,C172,'Elenco CdS'!R:R))</f>
        <v>914</v>
      </c>
      <c r="L172" s="13">
        <f t="shared" si="4"/>
        <v>2.5023956194387407</v>
      </c>
      <c r="M172" s="16">
        <f t="shared" ca="1" si="5"/>
        <v>142</v>
      </c>
    </row>
    <row r="173" spans="1:13" ht="12.75" customHeight="1" x14ac:dyDescent="0.2">
      <c r="A173" s="29">
        <v>144</v>
      </c>
      <c r="B173" s="21">
        <v>134</v>
      </c>
      <c r="C173" s="21">
        <f>IF(VLOOKUP($B173,'Elenco CdS'!$1:$1048576,2,FALSE)="","",VLOOKUP($B173,'Elenco CdS'!$1:$1048576,2,FALSE))</f>
        <v>110</v>
      </c>
      <c r="D173" s="21">
        <f>IF(VLOOKUP($B173,'Elenco CdS'!$1:$1048576,3,FALSE)="","",VLOOKUP($B173,'Elenco CdS'!$1:$1048576,3,FALSE))</f>
        <v>110</v>
      </c>
      <c r="E173" s="18" t="str">
        <f>IF(VLOOKUP($B173,'Elenco CdS'!$1:$1048576,4,FALSE)="","",VLOOKUP($B173,'Elenco CdS'!$1:$1048576,4,FALSE))</f>
        <v>Rusconi</v>
      </c>
      <c r="F173" s="4" t="str">
        <f>IF(VLOOKUP($B173,'Elenco CdS'!$1:$1048576,5,FALSE)="","",VLOOKUP($B173,'Elenco CdS'!$1:$1048576,5,FALSE))</f>
        <v>Filippo</v>
      </c>
      <c r="G173" s="65" t="str">
        <f>IF(VLOOKUP($B173,'Elenco CdS'!$1:$1048576,13,FALSE)="","",VLOOKUP($B173,'Elenco CdS'!$1:$1048576,13,FALSE))</f>
        <v>05.12.1890</v>
      </c>
      <c r="H173" s="65" t="str">
        <f>IF(VLOOKUP($B173,'Elenco CdS'!$1:$1048576,14,FALSE)="","",VLOOKUP($B173,'Elenco CdS'!$1:$1048576,14,FALSE))</f>
        <v>06.12.1890</v>
      </c>
      <c r="I173" s="65" t="str">
        <f>IF(VLOOKUP($B173,'Elenco CdS'!$1:$1048576,15,FALSE)="","",VLOOKUP($B173,'Elenco CdS'!$1:$1048576,15,FALSE))</f>
        <v>27.02.1893</v>
      </c>
      <c r="J173" s="3">
        <f>IF($C173="-","",COUNTIF('Elenco CdS'!C:C,C173))</f>
        <v>1</v>
      </c>
      <c r="K173" s="12">
        <f>IF($C173="-","",SUMIF('Elenco CdS'!C:C,C173,'Elenco CdS'!R:R))</f>
        <v>814</v>
      </c>
      <c r="L173" s="13">
        <f t="shared" si="4"/>
        <v>2.2286105407255303</v>
      </c>
      <c r="M173" s="16">
        <f t="shared" ca="1" si="5"/>
        <v>144</v>
      </c>
    </row>
    <row r="174" spans="1:13" ht="12.75" customHeight="1" x14ac:dyDescent="0.2">
      <c r="A174" s="29">
        <v>145</v>
      </c>
      <c r="B174" s="21">
        <v>138</v>
      </c>
      <c r="C174" s="21">
        <f>IF(VLOOKUP($B174,'Elenco CdS'!$1:$1048576,2,FALSE)="","",VLOOKUP($B174,'Elenco CdS'!$1:$1048576,2,FALSE))</f>
        <v>114</v>
      </c>
      <c r="D174" s="21">
        <f>IF(VLOOKUP($B174,'Elenco CdS'!$1:$1048576,3,FALSE)="","",VLOOKUP($B174,'Elenco CdS'!$1:$1048576,3,FALSE))</f>
        <v>114</v>
      </c>
      <c r="E174" s="18" t="str">
        <f>IF(VLOOKUP($B174,'Elenco CdS'!$1:$1048576,4,FALSE)="","",VLOOKUP($B174,'Elenco CdS'!$1:$1048576,4,FALSE))</f>
        <v>Rossi</v>
      </c>
      <c r="F174" s="4" t="str">
        <f>IF(VLOOKUP($B174,'Elenco CdS'!$1:$1048576,5,FALSE)="","",VLOOKUP($B174,'Elenco CdS'!$1:$1048576,5,FALSE))</f>
        <v>Rinaldo</v>
      </c>
      <c r="G174" s="65" t="str">
        <f>IF(VLOOKUP($B174,'Elenco CdS'!$1:$1048576,13,FALSE)="","",VLOOKUP($B174,'Elenco CdS'!$1:$1048576,13,FALSE))</f>
        <v>19.02.1893</v>
      </c>
      <c r="H174" s="65" t="str">
        <f>IF(VLOOKUP($B174,'Elenco CdS'!$1:$1048576,14,FALSE)="","",VLOOKUP($B174,'Elenco CdS'!$1:$1048576,14,FALSE))</f>
        <v>27.02.1893</v>
      </c>
      <c r="I174" s="65" t="str">
        <f>IF(VLOOKUP($B174,'Elenco CdS'!$1:$1048576,15,FALSE)="","",VLOOKUP($B174,'Elenco CdS'!$1:$1048576,15,FALSE))</f>
        <v>13.05.1895</v>
      </c>
      <c r="J174" s="3">
        <f>IF($C174="-","",COUNTIF('Elenco CdS'!C:C,C174))</f>
        <v>1</v>
      </c>
      <c r="K174" s="12">
        <f>IF($C174="-","",SUMIF('Elenco CdS'!C:C,C174,'Elenco CdS'!R:R))</f>
        <v>805</v>
      </c>
      <c r="L174" s="13">
        <f t="shared" si="4"/>
        <v>2.2039698836413417</v>
      </c>
      <c r="M174" s="16">
        <f t="shared" ca="1" si="5"/>
        <v>145</v>
      </c>
    </row>
    <row r="175" spans="1:13" ht="12.75" customHeight="1" x14ac:dyDescent="0.2">
      <c r="A175" s="29">
        <v>146</v>
      </c>
      <c r="B175" s="21">
        <v>190</v>
      </c>
      <c r="C175" s="21">
        <f>IF(VLOOKUP($B175,'Elenco CdS'!$1:$1048576,2,FALSE)="","",VLOOKUP($B175,'Elenco CdS'!$1:$1048576,2,FALSE))</f>
        <v>163</v>
      </c>
      <c r="D175" s="21">
        <f>IF(VLOOKUP($B175,'Elenco CdS'!$1:$1048576,3,FALSE)="","",VLOOKUP($B175,'Elenco CdS'!$1:$1048576,3,FALSE))</f>
        <v>163</v>
      </c>
      <c r="E175" s="18" t="str">
        <f>IF(VLOOKUP($B175,'Elenco CdS'!$1:$1048576,4,FALSE)="","",VLOOKUP($B175,'Elenco CdS'!$1:$1048576,4,FALSE))</f>
        <v>Vassalli</v>
      </c>
      <c r="F175" s="4" t="str">
        <f>IF(VLOOKUP($B175,'Elenco CdS'!$1:$1048576,5,FALSE)="","",VLOOKUP($B175,'Elenco CdS'!$1:$1048576,5,FALSE))</f>
        <v>Fabio</v>
      </c>
      <c r="G175" s="65">
        <f>IF(VLOOKUP($B175,'Elenco CdS'!$1:$1048576,13,FALSE)="","",VLOOKUP($B175,'Elenco CdS'!$1:$1048576,13,FALSE))</f>
        <v>27504</v>
      </c>
      <c r="H175" s="65">
        <f>IF(VLOOKUP($B175,'Elenco CdS'!$1:$1048576,14,FALSE)="","",VLOOKUP($B175,'Elenco CdS'!$1:$1048576,14,FALSE))</f>
        <v>27520</v>
      </c>
      <c r="I175" s="65">
        <f>IF(VLOOKUP($B175,'Elenco CdS'!$1:$1048576,15,FALSE)="","",VLOOKUP($B175,'Elenco CdS'!$1:$1048576,15,FALSE))</f>
        <v>28312</v>
      </c>
      <c r="J175" s="3">
        <f>IF($C175="-","",COUNTIF('Elenco CdS'!C:C,C175))</f>
        <v>1</v>
      </c>
      <c r="K175" s="12">
        <f>IF($C175="-","",SUMIF('Elenco CdS'!C:C,C175,'Elenco CdS'!R:R))</f>
        <v>792</v>
      </c>
      <c r="L175" s="13">
        <f t="shared" si="4"/>
        <v>2.1683778234086244</v>
      </c>
      <c r="M175" s="16">
        <f t="shared" ca="1" si="5"/>
        <v>146</v>
      </c>
    </row>
    <row r="176" spans="1:13" ht="12.75" customHeight="1" x14ac:dyDescent="0.2">
      <c r="A176" s="29">
        <v>147</v>
      </c>
      <c r="B176" s="21">
        <v>7</v>
      </c>
      <c r="C176" s="21">
        <f>IF(VLOOKUP($B176,'Elenco CdS'!$1:$1048576,2,FALSE)="","",VLOOKUP($B176,'Elenco CdS'!$1:$1048576,2,FALSE))</f>
        <v>7</v>
      </c>
      <c r="D176" s="21">
        <f>IF(VLOOKUP($B176,'Elenco CdS'!$1:$1048576,3,FALSE)="","",VLOOKUP($B176,'Elenco CdS'!$1:$1048576,3,FALSE))</f>
        <v>7</v>
      </c>
      <c r="E176" s="18" t="str">
        <f>IF(VLOOKUP($B176,'Elenco CdS'!$1:$1048576,4,FALSE)="","",VLOOKUP($B176,'Elenco CdS'!$1:$1048576,4,FALSE))</f>
        <v>Zurini</v>
      </c>
      <c r="F176" s="4" t="str">
        <f>IF(VLOOKUP($B176,'Elenco CdS'!$1:$1048576,5,FALSE)="","",VLOOKUP($B176,'Elenco CdS'!$1:$1048576,5,FALSE))</f>
        <v>Gottardo</v>
      </c>
      <c r="G176" s="65" t="str">
        <f>IF(VLOOKUP($B176,'Elenco CdS'!$1:$1048576,13,FALSE)="","",VLOOKUP($B176,'Elenco CdS'!$1:$1048576,13,FALSE))</f>
        <v>22.05.1803</v>
      </c>
      <c r="H176" s="65" t="str">
        <f>IF(VLOOKUP($B176,'Elenco CdS'!$1:$1048576,14,FALSE)="","",VLOOKUP($B176,'Elenco CdS'!$1:$1048576,14,FALSE))</f>
        <v>24.05.1803</v>
      </c>
      <c r="I176" s="65" t="str">
        <f>IF(VLOOKUP($B176,'Elenco CdS'!$1:$1048576,15,FALSE)="","",VLOOKUP($B176,'Elenco CdS'!$1:$1048576,15,FALSE))</f>
        <v>10.05.1805</v>
      </c>
      <c r="J176" s="3">
        <f>IF($C176="-","",COUNTIF('Elenco CdS'!C:C,C176))</f>
        <v>1</v>
      </c>
      <c r="K176" s="12">
        <f>IF($C176="-","",SUMIF('Elenco CdS'!C:C,C176,'Elenco CdS'!R:R))</f>
        <v>717</v>
      </c>
      <c r="L176" s="13">
        <f t="shared" si="4"/>
        <v>1.9630390143737166</v>
      </c>
      <c r="M176" s="16">
        <f t="shared" ca="1" si="5"/>
        <v>147</v>
      </c>
    </row>
    <row r="177" spans="1:13" ht="12.75" customHeight="1" x14ac:dyDescent="0.2">
      <c r="A177" s="29">
        <v>148</v>
      </c>
      <c r="B177" s="21">
        <v>74</v>
      </c>
      <c r="C177" s="21">
        <f>IF(VLOOKUP($B177,'Elenco CdS'!$1:$1048576,2,FALSE)="","",VLOOKUP($B177,'Elenco CdS'!$1:$1048576,2,FALSE))</f>
        <v>61</v>
      </c>
      <c r="D177" s="21">
        <f>IF(VLOOKUP($B177,'Elenco CdS'!$1:$1048576,3,FALSE)="","",VLOOKUP($B177,'Elenco CdS'!$1:$1048576,3,FALSE))</f>
        <v>61</v>
      </c>
      <c r="E177" s="18" t="str">
        <f>IF(VLOOKUP($B177,'Elenco CdS'!$1:$1048576,4,FALSE)="","",VLOOKUP($B177,'Elenco CdS'!$1:$1048576,4,FALSE))</f>
        <v>Giudici</v>
      </c>
      <c r="F177" s="4" t="str">
        <f>IF(VLOOKUP($B177,'Elenco CdS'!$1:$1048576,5,FALSE)="","",VLOOKUP($B177,'Elenco CdS'!$1:$1048576,5,FALSE))</f>
        <v>Giacomo Francesco</v>
      </c>
      <c r="G177" s="65" t="str">
        <f>IF(VLOOKUP($B177,'Elenco CdS'!$1:$1048576,13,FALSE)="","",VLOOKUP($B177,'Elenco CdS'!$1:$1048576,13,FALSE))</f>
        <v>22.05.1849</v>
      </c>
      <c r="H177" s="65" t="str">
        <f>IF(VLOOKUP($B177,'Elenco CdS'!$1:$1048576,14,FALSE)="","",VLOOKUP($B177,'Elenco CdS'!$1:$1048576,14,FALSE))</f>
        <v>30.05.1849</v>
      </c>
      <c r="I177" s="65" t="str">
        <f>IF(VLOOKUP($B177,'Elenco CdS'!$1:$1048576,15,FALSE)="","",VLOOKUP($B177,'Elenco CdS'!$1:$1048576,15,FALSE))</f>
        <v>09.05.1851</v>
      </c>
      <c r="J177" s="3">
        <f>IF($C177="-","",COUNTIF('Elenco CdS'!C:C,C177))</f>
        <v>1</v>
      </c>
      <c r="K177" s="12">
        <f>IF($C177="-","",SUMIF('Elenco CdS'!C:C,C177,'Elenco CdS'!R:R))</f>
        <v>709</v>
      </c>
      <c r="L177" s="13">
        <f t="shared" si="4"/>
        <v>1.9411362080766599</v>
      </c>
      <c r="M177" s="16">
        <f t="shared" ca="1" si="5"/>
        <v>148</v>
      </c>
    </row>
    <row r="178" spans="1:13" ht="12.75" customHeight="1" x14ac:dyDescent="0.2">
      <c r="A178" s="29">
        <v>149</v>
      </c>
      <c r="B178" s="21">
        <v>19</v>
      </c>
      <c r="C178" s="21">
        <f>IF(VLOOKUP($B178,'Elenco CdS'!$1:$1048576,2,FALSE)="","",VLOOKUP($B178,'Elenco CdS'!$1:$1048576,2,FALSE))</f>
        <v>17</v>
      </c>
      <c r="D178" s="21">
        <f>IF(VLOOKUP($B178,'Elenco CdS'!$1:$1048576,3,FALSE)="","",VLOOKUP($B178,'Elenco CdS'!$1:$1048576,3,FALSE))</f>
        <v>17</v>
      </c>
      <c r="E178" s="18" t="str">
        <f>IF(VLOOKUP($B178,'Elenco CdS'!$1:$1048576,4,FALSE)="","",VLOOKUP($B178,'Elenco CdS'!$1:$1048576,4,FALSE))</f>
        <v>Morosini</v>
      </c>
      <c r="F178" s="4" t="str">
        <f>IF(VLOOKUP($B178,'Elenco CdS'!$1:$1048576,5,FALSE)="","",VLOOKUP($B178,'Elenco CdS'!$1:$1048576,5,FALSE))</f>
        <v>Giovanni Battista</v>
      </c>
      <c r="G178" s="65" t="str">
        <f>IF(VLOOKUP($B178,'Elenco CdS'!$1:$1048576,13,FALSE)="","",VLOOKUP($B178,'Elenco CdS'!$1:$1048576,13,FALSE))</f>
        <v>12.05.1813</v>
      </c>
      <c r="H178" s="65" t="str">
        <f>IF(VLOOKUP($B178,'Elenco CdS'!$1:$1048576,14,FALSE)="","",VLOOKUP($B178,'Elenco CdS'!$1:$1048576,14,FALSE))</f>
        <v>12.05.1813</v>
      </c>
      <c r="I178" s="65" t="str">
        <f>IF(VLOOKUP($B178,'Elenco CdS'!$1:$1048576,15,FALSE)="","",VLOOKUP($B178,'Elenco CdS'!$1:$1048576,15,FALSE))</f>
        <v>03.03.1815</v>
      </c>
      <c r="J178" s="3">
        <f>IF($C178="-","",COUNTIF('Elenco CdS'!C:C,C178))</f>
        <v>1</v>
      </c>
      <c r="K178" s="12">
        <f>IF($C178="-","",SUMIF('Elenco CdS'!C:C,C178,'Elenco CdS'!R:R))</f>
        <v>660</v>
      </c>
      <c r="L178" s="13">
        <f t="shared" si="4"/>
        <v>1.8069815195071868</v>
      </c>
      <c r="M178" s="16">
        <f t="shared" ca="1" si="5"/>
        <v>149</v>
      </c>
    </row>
    <row r="179" spans="1:13" ht="12.75" customHeight="1" x14ac:dyDescent="0.2">
      <c r="A179" s="29">
        <v>150</v>
      </c>
      <c r="B179" s="21">
        <v>132</v>
      </c>
      <c r="C179" s="21">
        <f>IF(VLOOKUP($B179,'Elenco CdS'!$1:$1048576,2,FALSE)="","",VLOOKUP($B179,'Elenco CdS'!$1:$1048576,2,FALSE))</f>
        <v>108</v>
      </c>
      <c r="D179" s="21">
        <f>IF(VLOOKUP($B179,'Elenco CdS'!$1:$1048576,3,FALSE)="","",VLOOKUP($B179,'Elenco CdS'!$1:$1048576,3,FALSE))</f>
        <v>108</v>
      </c>
      <c r="E179" s="18" t="str">
        <f>IF(VLOOKUP($B179,'Elenco CdS'!$1:$1048576,4,FALSE)="","",VLOOKUP($B179,'Elenco CdS'!$1:$1048576,4,FALSE))</f>
        <v>Soldati</v>
      </c>
      <c r="F179" s="4" t="str">
        <f>IF(VLOOKUP($B179,'Elenco CdS'!$1:$1048576,5,FALSE)="","",VLOOKUP($B179,'Elenco CdS'!$1:$1048576,5,FALSE))</f>
        <v>Agostino</v>
      </c>
      <c r="G179" s="65" t="str">
        <f>IF(VLOOKUP($B179,'Elenco CdS'!$1:$1048576,13,FALSE)="","",VLOOKUP($B179,'Elenco CdS'!$1:$1048576,13,FALSE))</f>
        <v>05.12.1890</v>
      </c>
      <c r="H179" s="65" t="str">
        <f>IF(VLOOKUP($B179,'Elenco CdS'!$1:$1048576,14,FALSE)="","",VLOOKUP($B179,'Elenco CdS'!$1:$1048576,14,FALSE))</f>
        <v>06.12.1890</v>
      </c>
      <c r="I179" s="65" t="str">
        <f>IF(VLOOKUP($B179,'Elenco CdS'!$1:$1048576,15,FALSE)="","",VLOOKUP($B179,'Elenco CdS'!$1:$1048576,15,FALSE))</f>
        <v>13.09.1892</v>
      </c>
      <c r="J179" s="3">
        <f>IF($C179="-","",COUNTIF('Elenco CdS'!C:C,C179))</f>
        <v>1</v>
      </c>
      <c r="K179" s="12">
        <f>IF($C179="-","",SUMIF('Elenco CdS'!C:C,C179,'Elenco CdS'!R:R))</f>
        <v>647</v>
      </c>
      <c r="L179" s="13">
        <f t="shared" si="4"/>
        <v>1.7713894592744694</v>
      </c>
      <c r="M179" s="16">
        <f t="shared" ca="1" si="5"/>
        <v>150</v>
      </c>
    </row>
    <row r="180" spans="1:13" ht="12.75" customHeight="1" x14ac:dyDescent="0.2">
      <c r="A180" s="29">
        <v>151</v>
      </c>
      <c r="B180" s="21">
        <v>124</v>
      </c>
      <c r="C180" s="21">
        <f>IF(VLOOKUP($B180,'Elenco CdS'!$1:$1048576,2,FALSE)="","",VLOOKUP($B180,'Elenco CdS'!$1:$1048576,2,FALSE))</f>
        <v>101</v>
      </c>
      <c r="D180" s="21">
        <f>IF(VLOOKUP($B180,'Elenco CdS'!$1:$1048576,3,FALSE)="","",VLOOKUP($B180,'Elenco CdS'!$1:$1048576,3,FALSE))</f>
        <v>101</v>
      </c>
      <c r="E180" s="18" t="str">
        <f>IF(VLOOKUP($B180,'Elenco CdS'!$1:$1048576,4,FALSE)="","",VLOOKUP($B180,'Elenco CdS'!$1:$1048576,4,FALSE))</f>
        <v>Tognetti</v>
      </c>
      <c r="F180" s="4" t="str">
        <f>IF(VLOOKUP($B180,'Elenco CdS'!$1:$1048576,5,FALSE)="","",VLOOKUP($B180,'Elenco CdS'!$1:$1048576,5,FALSE))</f>
        <v>Domenico</v>
      </c>
      <c r="G180" s="65" t="str">
        <f>IF(VLOOKUP($B180,'Elenco CdS'!$1:$1048576,13,FALSE)="","",VLOOKUP($B180,'Elenco CdS'!$1:$1048576,13,FALSE))</f>
        <v>03.05.1882</v>
      </c>
      <c r="H180" s="65" t="str">
        <f>IF(VLOOKUP($B180,'Elenco CdS'!$1:$1048576,14,FALSE)="","",VLOOKUP($B180,'Elenco CdS'!$1:$1048576,14,FALSE))</f>
        <v>04.05.1882</v>
      </c>
      <c r="I180" s="65" t="str">
        <f>IF(VLOOKUP($B180,'Elenco CdS'!$1:$1048576,15,FALSE)="","",VLOOKUP($B180,'Elenco CdS'!$1:$1048576,15,FALSE))</f>
        <v>01.02.1884</v>
      </c>
      <c r="J180" s="3">
        <f>IF($C180="-","",COUNTIF('Elenco CdS'!C:C,C180))</f>
        <v>1</v>
      </c>
      <c r="K180" s="12">
        <f>IF($C180="-","",SUMIF('Elenco CdS'!C:C,C180,'Elenco CdS'!R:R))</f>
        <v>638</v>
      </c>
      <c r="L180" s="13">
        <f t="shared" si="4"/>
        <v>1.7467488021902806</v>
      </c>
      <c r="M180" s="16">
        <f t="shared" ca="1" si="5"/>
        <v>151</v>
      </c>
    </row>
    <row r="181" spans="1:13" ht="12.75" customHeight="1" x14ac:dyDescent="0.2">
      <c r="A181" s="29">
        <v>152</v>
      </c>
      <c r="B181" s="21">
        <v>61</v>
      </c>
      <c r="C181" s="21">
        <f>IF(VLOOKUP($B181,'Elenco CdS'!$1:$1048576,2,FALSE)="","",VLOOKUP($B181,'Elenco CdS'!$1:$1048576,2,FALSE))</f>
        <v>50</v>
      </c>
      <c r="D181" s="21">
        <f>IF(VLOOKUP($B181,'Elenco CdS'!$1:$1048576,3,FALSE)="","",VLOOKUP($B181,'Elenco CdS'!$1:$1048576,3,FALSE))</f>
        <v>50</v>
      </c>
      <c r="E181" s="18" t="str">
        <f>IF(VLOOKUP($B181,'Elenco CdS'!$1:$1048576,4,FALSE)="","",VLOOKUP($B181,'Elenco CdS'!$1:$1048576,4,FALSE))</f>
        <v>Tonini</v>
      </c>
      <c r="F181" s="4" t="str">
        <f>IF(VLOOKUP($B181,'Elenco CdS'!$1:$1048576,5,FALSE)="","",VLOOKUP($B181,'Elenco CdS'!$1:$1048576,5,FALSE))</f>
        <v>Carlo Ambrogio</v>
      </c>
      <c r="G181" s="65" t="str">
        <f>IF(VLOOKUP($B181,'Elenco CdS'!$1:$1048576,13,FALSE)="","",VLOOKUP($B181,'Elenco CdS'!$1:$1048576,13,FALSE))</f>
        <v>23.12.1839</v>
      </c>
      <c r="H181" s="65" t="str">
        <f>IF(VLOOKUP($B181,'Elenco CdS'!$1:$1048576,14,FALSE)="","",VLOOKUP($B181,'Elenco CdS'!$1:$1048576,14,FALSE))</f>
        <v>23.12.1839</v>
      </c>
      <c r="I181" s="65" t="str">
        <f>IF(VLOOKUP($B181,'Elenco CdS'!$1:$1048576,15,FALSE)="","",VLOOKUP($B181,'Elenco CdS'!$1:$1048576,15,FALSE))</f>
        <v>17.09.1841</v>
      </c>
      <c r="J181" s="3">
        <f>IF($C181="-","",COUNTIF('Elenco CdS'!C:C,C181))</f>
        <v>1</v>
      </c>
      <c r="K181" s="12">
        <f>IF($C181="-","",SUMIF('Elenco CdS'!C:C,C181,'Elenco CdS'!R:R))</f>
        <v>634</v>
      </c>
      <c r="L181" s="13">
        <f t="shared" si="4"/>
        <v>1.7357973990417521</v>
      </c>
      <c r="M181" s="16">
        <f t="shared" ca="1" si="5"/>
        <v>152</v>
      </c>
    </row>
    <row r="182" spans="1:13" ht="12.75" customHeight="1" x14ac:dyDescent="0.2">
      <c r="A182" s="29">
        <v>153</v>
      </c>
      <c r="B182" s="21">
        <v>75</v>
      </c>
      <c r="C182" s="21">
        <f>IF(VLOOKUP($B182,'Elenco CdS'!$1:$1048576,2,FALSE)="","",VLOOKUP($B182,'Elenco CdS'!$1:$1048576,2,FALSE))</f>
        <v>62</v>
      </c>
      <c r="D182" s="21">
        <f>IF(VLOOKUP($B182,'Elenco CdS'!$1:$1048576,3,FALSE)="","",VLOOKUP($B182,'Elenco CdS'!$1:$1048576,3,FALSE))</f>
        <v>62</v>
      </c>
      <c r="E182" s="18" t="str">
        <f>IF(VLOOKUP($B182,'Elenco CdS'!$1:$1048576,4,FALSE)="","",VLOOKUP($B182,'Elenco CdS'!$1:$1048576,4,FALSE))</f>
        <v>Lurati</v>
      </c>
      <c r="F182" s="4" t="str">
        <f>IF(VLOOKUP($B182,'Elenco CdS'!$1:$1048576,5,FALSE)="","",VLOOKUP($B182,'Elenco CdS'!$1:$1048576,5,FALSE))</f>
        <v>Carlo</v>
      </c>
      <c r="G182" s="65" t="str">
        <f>IF(VLOOKUP($B182,'Elenco CdS'!$1:$1048576,13,FALSE)="","",VLOOKUP($B182,'Elenco CdS'!$1:$1048576,13,FALSE))</f>
        <v>10.10.1849</v>
      </c>
      <c r="H182" s="65" t="str">
        <f>IF(VLOOKUP($B182,'Elenco CdS'!$1:$1048576,14,FALSE)="","",VLOOKUP($B182,'Elenco CdS'!$1:$1048576,14,FALSE))</f>
        <v>11.10.1849</v>
      </c>
      <c r="I182" s="65" t="str">
        <f>IF(VLOOKUP($B182,'Elenco CdS'!$1:$1048576,15,FALSE)="","",VLOOKUP($B182,'Elenco CdS'!$1:$1048576,15,FALSE))</f>
        <v>17.06.1851</v>
      </c>
      <c r="J182" s="3">
        <f>IF($C182="-","",COUNTIF('Elenco CdS'!C:C,C182))</f>
        <v>1</v>
      </c>
      <c r="K182" s="12">
        <f>IF($C182="-","",SUMIF('Elenco CdS'!C:C,C182,'Elenco CdS'!R:R))</f>
        <v>614</v>
      </c>
      <c r="L182" s="13">
        <f t="shared" si="4"/>
        <v>1.6810403832991101</v>
      </c>
      <c r="M182" s="16">
        <f t="shared" ca="1" si="5"/>
        <v>153</v>
      </c>
    </row>
    <row r="183" spans="1:13" ht="12.75" customHeight="1" x14ac:dyDescent="0.2">
      <c r="A183" s="29">
        <v>154</v>
      </c>
      <c r="B183" s="21">
        <v>10</v>
      </c>
      <c r="C183" s="21">
        <f>IF(VLOOKUP($B183,'Elenco CdS'!$1:$1048576,2,FALSE)="","",VLOOKUP($B183,'Elenco CdS'!$1:$1048576,2,FALSE))</f>
        <v>10</v>
      </c>
      <c r="D183" s="21">
        <f>IF(VLOOKUP($B183,'Elenco CdS'!$1:$1048576,3,FALSE)="","",VLOOKUP($B183,'Elenco CdS'!$1:$1048576,3,FALSE))</f>
        <v>10</v>
      </c>
      <c r="E183" s="18" t="str">
        <f>IF(VLOOKUP($B183,'Elenco CdS'!$1:$1048576,4,FALSE)="","",VLOOKUP($B183,'Elenco CdS'!$1:$1048576,4,FALSE))</f>
        <v>Stoppani</v>
      </c>
      <c r="F183" s="4" t="str">
        <f>IF(VLOOKUP($B183,'Elenco CdS'!$1:$1048576,5,FALSE)="","",VLOOKUP($B183,'Elenco CdS'!$1:$1048576,5,FALSE))</f>
        <v>Angelo Maria</v>
      </c>
      <c r="G183" s="65" t="str">
        <f>IF(VLOOKUP($B183,'Elenco CdS'!$1:$1048576,13,FALSE)="","",VLOOKUP($B183,'Elenco CdS'!$1:$1048576,13,FALSE))</f>
        <v>21.09.1803</v>
      </c>
      <c r="H183" s="65" t="str">
        <f>IF(VLOOKUP($B183,'Elenco CdS'!$1:$1048576,14,FALSE)="","",VLOOKUP($B183,'Elenco CdS'!$1:$1048576,14,FALSE))</f>
        <v>21.09.1803</v>
      </c>
      <c r="I183" s="65" t="str">
        <f>IF(VLOOKUP($B183,'Elenco CdS'!$1:$1048576,15,FALSE)="","",VLOOKUP($B183,'Elenco CdS'!$1:$1048576,15,FALSE))</f>
        <v>10.05.1805</v>
      </c>
      <c r="J183" s="3">
        <f>IF($C183="-","",COUNTIF('Elenco CdS'!C:C,C183))</f>
        <v>1</v>
      </c>
      <c r="K183" s="12">
        <f>IF($C183="-","",SUMIF('Elenco CdS'!C:C,C183,'Elenco CdS'!R:R))</f>
        <v>597</v>
      </c>
      <c r="L183" s="13">
        <f t="shared" si="4"/>
        <v>1.6344969199178645</v>
      </c>
      <c r="M183" s="16">
        <f t="shared" ca="1" si="5"/>
        <v>154</v>
      </c>
    </row>
    <row r="184" spans="1:13" ht="12.75" customHeight="1" x14ac:dyDescent="0.2">
      <c r="A184" s="29">
        <v>155</v>
      </c>
      <c r="B184" s="21">
        <v>50</v>
      </c>
      <c r="C184" s="21">
        <f>IF(VLOOKUP($B184,'Elenco CdS'!$1:$1048576,2,FALSE)="","",VLOOKUP($B184,'Elenco CdS'!$1:$1048576,2,FALSE))</f>
        <v>40</v>
      </c>
      <c r="D184" s="21">
        <f>IF(VLOOKUP($B184,'Elenco CdS'!$1:$1048576,3,FALSE)="","",VLOOKUP($B184,'Elenco CdS'!$1:$1048576,3,FALSE))</f>
        <v>40</v>
      </c>
      <c r="E184" s="18" t="str">
        <f>IF(VLOOKUP($B184,'Elenco CdS'!$1:$1048576,4,FALSE)="","",VLOOKUP($B184,'Elenco CdS'!$1:$1048576,4,FALSE))</f>
        <v>Rusca</v>
      </c>
      <c r="F184" s="4" t="str">
        <f>IF(VLOOKUP($B184,'Elenco CdS'!$1:$1048576,5,FALSE)="","",VLOOKUP($B184,'Elenco CdS'!$1:$1048576,5,FALSE))</f>
        <v>Vitale</v>
      </c>
      <c r="G184" s="65" t="str">
        <f>IF(VLOOKUP($B184,'Elenco CdS'!$1:$1048576,13,FALSE)="","",VLOOKUP($B184,'Elenco CdS'!$1:$1048576,13,FALSE))</f>
        <v>08.05.1838</v>
      </c>
      <c r="H184" s="65" t="str">
        <f>IF(VLOOKUP($B184,'Elenco CdS'!$1:$1048576,14,FALSE)="","",VLOOKUP($B184,'Elenco CdS'!$1:$1048576,14,FALSE))</f>
        <v>10.05.1838</v>
      </c>
      <c r="I184" s="65" t="str">
        <f>IF(VLOOKUP($B184,'Elenco CdS'!$1:$1048576,15,FALSE)="","",VLOOKUP($B184,'Elenco CdS'!$1:$1048576,15,FALSE))</f>
        <v>20.12.1839</v>
      </c>
      <c r="J184" s="3">
        <f>IF($C184="-","",COUNTIF('Elenco CdS'!C:C,C184))</f>
        <v>1</v>
      </c>
      <c r="K184" s="12">
        <f>IF($C184="-","",SUMIF('Elenco CdS'!C:C,C184,'Elenco CdS'!R:R))</f>
        <v>589</v>
      </c>
      <c r="L184" s="13">
        <f t="shared" si="4"/>
        <v>1.6125941136208077</v>
      </c>
      <c r="M184" s="16">
        <f t="shared" ca="1" si="5"/>
        <v>155</v>
      </c>
    </row>
    <row r="185" spans="1:13" ht="12.75" customHeight="1" x14ac:dyDescent="0.2">
      <c r="A185" s="29">
        <v>156</v>
      </c>
      <c r="B185" s="21">
        <v>51</v>
      </c>
      <c r="C185" s="21">
        <f>IF(VLOOKUP($B185,'Elenco CdS'!$1:$1048576,2,FALSE)="","",VLOOKUP($B185,'Elenco CdS'!$1:$1048576,2,FALSE))</f>
        <v>41</v>
      </c>
      <c r="D185" s="21">
        <f>IF(VLOOKUP($B185,'Elenco CdS'!$1:$1048576,3,FALSE)="","",VLOOKUP($B185,'Elenco CdS'!$1:$1048576,3,FALSE))</f>
        <v>41</v>
      </c>
      <c r="E185" s="18" t="str">
        <f>IF(VLOOKUP($B185,'Elenco CdS'!$1:$1048576,4,FALSE)="","",VLOOKUP($B185,'Elenco CdS'!$1:$1048576,4,FALSE))</f>
        <v>Rusca</v>
      </c>
      <c r="F185" s="4" t="str">
        <f>IF(VLOOKUP($B185,'Elenco CdS'!$1:$1048576,5,FALSE)="","",VLOOKUP($B185,'Elenco CdS'!$1:$1048576,5,FALSE))</f>
        <v>Giovanni Antonio</v>
      </c>
      <c r="G185" s="65" t="str">
        <f>IF(VLOOKUP($B185,'Elenco CdS'!$1:$1048576,13,FALSE)="","",VLOOKUP($B185,'Elenco CdS'!$1:$1048576,13,FALSE))</f>
        <v>08.05.1838</v>
      </c>
      <c r="H185" s="65" t="str">
        <f>IF(VLOOKUP($B185,'Elenco CdS'!$1:$1048576,14,FALSE)="","",VLOOKUP($B185,'Elenco CdS'!$1:$1048576,14,FALSE))</f>
        <v>10.05.1838</v>
      </c>
      <c r="I185" s="65" t="str">
        <f>IF(VLOOKUP($B185,'Elenco CdS'!$1:$1048576,15,FALSE)="","",VLOOKUP($B185,'Elenco CdS'!$1:$1048576,15,FALSE))</f>
        <v>20.12.1839</v>
      </c>
      <c r="J185" s="3">
        <f>IF($C185="-","",COUNTIF('Elenco CdS'!C:C,C185))</f>
        <v>1</v>
      </c>
      <c r="K185" s="12">
        <f>IF($C185="-","",SUMIF('Elenco CdS'!C:C,C185,'Elenco CdS'!R:R))</f>
        <v>589</v>
      </c>
      <c r="L185" s="13">
        <f t="shared" si="4"/>
        <v>1.6125941136208077</v>
      </c>
      <c r="M185" s="16">
        <f t="shared" ca="1" si="5"/>
        <v>155</v>
      </c>
    </row>
    <row r="186" spans="1:13" ht="12.75" customHeight="1" x14ac:dyDescent="0.2">
      <c r="A186" s="29">
        <v>157</v>
      </c>
      <c r="B186" s="21">
        <v>157</v>
      </c>
      <c r="C186" s="21">
        <f>IF(VLOOKUP($B186,'Elenco CdS'!$1:$1048576,2,FALSE)="","",VLOOKUP($B186,'Elenco CdS'!$1:$1048576,2,FALSE))</f>
        <v>130</v>
      </c>
      <c r="D186" s="21">
        <f>IF(VLOOKUP($B186,'Elenco CdS'!$1:$1048576,3,FALSE)="","",VLOOKUP($B186,'Elenco CdS'!$1:$1048576,3,FALSE))</f>
        <v>130</v>
      </c>
      <c r="E186" s="18" t="str">
        <f>IF(VLOOKUP($B186,'Elenco CdS'!$1:$1048576,4,FALSE)="","",VLOOKUP($B186,'Elenco CdS'!$1:$1048576,4,FALSE))</f>
        <v>Malè</v>
      </c>
      <c r="F186" s="4" t="str">
        <f>IF(VLOOKUP($B186,'Elenco CdS'!$1:$1048576,5,FALSE)="","",VLOOKUP($B186,'Elenco CdS'!$1:$1048576,5,FALSE))</f>
        <v>Luigi</v>
      </c>
      <c r="G186" s="65">
        <f>IF(VLOOKUP($B186,'Elenco CdS'!$1:$1048576,13,FALSE)="","",VLOOKUP($B186,'Elenco CdS'!$1:$1048576,13,FALSE))</f>
        <v>7701</v>
      </c>
      <c r="H186" s="65">
        <f>IF(VLOOKUP($B186,'Elenco CdS'!$1:$1048576,14,FALSE)="","",VLOOKUP($B186,'Elenco CdS'!$1:$1048576,14,FALSE))</f>
        <v>7709</v>
      </c>
      <c r="I186" s="65">
        <f>IF(VLOOKUP($B186,'Elenco CdS'!$1:$1048576,15,FALSE)="","",VLOOKUP($B186,'Elenco CdS'!$1:$1048576,15,FALSE))</f>
        <v>8294</v>
      </c>
      <c r="J186" s="3">
        <f>IF($C186="-","",COUNTIF('Elenco CdS'!C:C,C186))</f>
        <v>1</v>
      </c>
      <c r="K186" s="12">
        <f>IF($C186="-","",SUMIF('Elenco CdS'!C:C,C186,'Elenco CdS'!R:R))</f>
        <v>585</v>
      </c>
      <c r="L186" s="13">
        <f t="shared" si="4"/>
        <v>1.6016427104722792</v>
      </c>
      <c r="M186" s="16">
        <f t="shared" ca="1" si="5"/>
        <v>157</v>
      </c>
    </row>
    <row r="187" spans="1:13" ht="12.75" customHeight="1" x14ac:dyDescent="0.2">
      <c r="A187" s="29">
        <v>158</v>
      </c>
      <c r="B187" s="21">
        <v>178</v>
      </c>
      <c r="C187" s="21">
        <f>IF(VLOOKUP($B187,'Elenco CdS'!$1:$1048576,2,FALSE)="","",VLOOKUP($B187,'Elenco CdS'!$1:$1048576,2,FALSE))</f>
        <v>151</v>
      </c>
      <c r="D187" s="21">
        <f>IF(VLOOKUP($B187,'Elenco CdS'!$1:$1048576,3,FALSE)="","",VLOOKUP($B187,'Elenco CdS'!$1:$1048576,3,FALSE))</f>
        <v>151</v>
      </c>
      <c r="E187" s="18" t="str">
        <f>IF(VLOOKUP($B187,'Elenco CdS'!$1:$1048576,4,FALSE)="","",VLOOKUP($B187,'Elenco CdS'!$1:$1048576,4,FALSE))</f>
        <v>Tettamanti</v>
      </c>
      <c r="F187" s="4" t="str">
        <f>IF(VLOOKUP($B187,'Elenco CdS'!$1:$1048576,5,FALSE)="","",VLOOKUP($B187,'Elenco CdS'!$1:$1048576,5,FALSE))</f>
        <v>Tito</v>
      </c>
      <c r="G187" s="65">
        <f>IF(VLOOKUP($B187,'Elenco CdS'!$1:$1048576,13,FALSE)="","",VLOOKUP($B187,'Elenco CdS'!$1:$1048576,13,FALSE))</f>
        <v>21589</v>
      </c>
      <c r="H187" s="65">
        <f>IF(VLOOKUP($B187,'Elenco CdS'!$1:$1048576,14,FALSE)="","",VLOOKUP($B187,'Elenco CdS'!$1:$1048576,14,FALSE))</f>
        <v>21597</v>
      </c>
      <c r="I187" s="65">
        <f>IF(VLOOKUP($B187,'Elenco CdS'!$1:$1048576,15,FALSE)="","",VLOOKUP($B187,'Elenco CdS'!$1:$1048576,15,FALSE))</f>
        <v>22115</v>
      </c>
      <c r="J187" s="3">
        <f>IF($C187="-","",COUNTIF('Elenco CdS'!C:C,C187))</f>
        <v>1</v>
      </c>
      <c r="K187" s="12">
        <f>IF($C187="-","",SUMIF('Elenco CdS'!C:C,C187,'Elenco CdS'!R:R))</f>
        <v>518</v>
      </c>
      <c r="L187" s="13">
        <f t="shared" si="4"/>
        <v>1.4182067077344285</v>
      </c>
      <c r="M187" s="16">
        <f t="shared" ca="1" si="5"/>
        <v>158</v>
      </c>
    </row>
    <row r="188" spans="1:13" ht="12.75" customHeight="1" x14ac:dyDescent="0.2">
      <c r="A188" s="29">
        <v>159</v>
      </c>
      <c r="B188" s="21">
        <v>175</v>
      </c>
      <c r="C188" s="21">
        <f>IF(VLOOKUP($B188,'Elenco CdS'!$1:$1048576,2,FALSE)="","",VLOOKUP($B188,'Elenco CdS'!$1:$1048576,2,FALSE))</f>
        <v>148</v>
      </c>
      <c r="D188" s="21">
        <f>IF(VLOOKUP($B188,'Elenco CdS'!$1:$1048576,3,FALSE)="","",VLOOKUP($B188,'Elenco CdS'!$1:$1048576,3,FALSE))</f>
        <v>148</v>
      </c>
      <c r="E188" s="18" t="str">
        <f>IF(VLOOKUP($B188,'Elenco CdS'!$1:$1048576,4,FALSE)="","",VLOOKUP($B188,'Elenco CdS'!$1:$1048576,4,FALSE))</f>
        <v>Soldini</v>
      </c>
      <c r="F188" s="4" t="str">
        <f>IF(VLOOKUP($B188,'Elenco CdS'!$1:$1048576,5,FALSE)="","",VLOOKUP($B188,'Elenco CdS'!$1:$1048576,5,FALSE))</f>
        <v>Mario</v>
      </c>
      <c r="G188" s="65" t="str">
        <f>IF(VLOOKUP($B188,'Elenco CdS'!$1:$1048576,13,FALSE)="","",VLOOKUP($B188,'Elenco CdS'!$1:$1048576,13,FALSE))</f>
        <v/>
      </c>
      <c r="H188" s="65">
        <f>IF(VLOOKUP($B188,'Elenco CdS'!$1:$1048576,14,FALSE)="","",VLOOKUP($B188,'Elenco CdS'!$1:$1048576,14,FALSE))</f>
        <v>20103</v>
      </c>
      <c r="I188" s="65">
        <f>IF(VLOOKUP($B188,'Elenco CdS'!$1:$1048576,15,FALSE)="","",VLOOKUP($B188,'Elenco CdS'!$1:$1048576,15,FALSE))</f>
        <v>20584</v>
      </c>
      <c r="J188" s="3">
        <f>IF($C188="-","",COUNTIF('Elenco CdS'!C:C,C188))</f>
        <v>1</v>
      </c>
      <c r="K188" s="12">
        <f>IF($C188="-","",SUMIF('Elenco CdS'!C:C,C188,'Elenco CdS'!R:R))</f>
        <v>481</v>
      </c>
      <c r="L188" s="13">
        <f t="shared" si="4"/>
        <v>1.3169062286105406</v>
      </c>
      <c r="M188" s="16">
        <f t="shared" ca="1" si="5"/>
        <v>159</v>
      </c>
    </row>
    <row r="189" spans="1:13" ht="12.75" customHeight="1" x14ac:dyDescent="0.2">
      <c r="A189" s="29">
        <v>160</v>
      </c>
      <c r="B189" s="21">
        <v>116</v>
      </c>
      <c r="C189" s="21">
        <f>IF(VLOOKUP($B189,'Elenco CdS'!$1:$1048576,2,FALSE)="","",VLOOKUP($B189,'Elenco CdS'!$1:$1048576,2,FALSE))</f>
        <v>94</v>
      </c>
      <c r="D189" s="21">
        <f>IF(VLOOKUP($B189,'Elenco CdS'!$1:$1048576,3,FALSE)="","",VLOOKUP($B189,'Elenco CdS'!$1:$1048576,3,FALSE))</f>
        <v>94</v>
      </c>
      <c r="E189" s="18" t="str">
        <f>IF(VLOOKUP($B189,'Elenco CdS'!$1:$1048576,4,FALSE)="","",VLOOKUP($B189,'Elenco CdS'!$1:$1048576,4,FALSE))</f>
        <v>Magatti</v>
      </c>
      <c r="F189" s="4" t="str">
        <f>IF(VLOOKUP($B189,'Elenco CdS'!$1:$1048576,5,FALSE)="","",VLOOKUP($B189,'Elenco CdS'!$1:$1048576,5,FALSE))</f>
        <v>Massimiliano</v>
      </c>
      <c r="G189" s="65" t="str">
        <f>IF(VLOOKUP($B189,'Elenco CdS'!$1:$1048576,13,FALSE)="","",VLOOKUP($B189,'Elenco CdS'!$1:$1048576,13,FALSE))</f>
        <v>05.02.1877</v>
      </c>
      <c r="H189" s="65" t="str">
        <f>IF(VLOOKUP($B189,'Elenco CdS'!$1:$1048576,14,FALSE)="","",VLOOKUP($B189,'Elenco CdS'!$1:$1048576,14,FALSE))</f>
        <v>06.02.1877</v>
      </c>
      <c r="I189" s="65" t="str">
        <f>IF(VLOOKUP($B189,'Elenco CdS'!$1:$1048576,15,FALSE)="","",VLOOKUP($B189,'Elenco CdS'!$1:$1048576,15,FALSE))</f>
        <v>24.05.1878</v>
      </c>
      <c r="J189" s="3">
        <f>IF($C189="-","",COUNTIF('Elenco CdS'!C:C,C189))</f>
        <v>1</v>
      </c>
      <c r="K189" s="12">
        <f>IF($C189="-","",SUMIF('Elenco CdS'!C:C,C189,'Elenco CdS'!R:R))</f>
        <v>472</v>
      </c>
      <c r="L189" s="13">
        <f t="shared" si="4"/>
        <v>1.2922655715263518</v>
      </c>
      <c r="M189" s="16">
        <f t="shared" ca="1" si="5"/>
        <v>160</v>
      </c>
    </row>
    <row r="190" spans="1:13" ht="12.75" customHeight="1" x14ac:dyDescent="0.2">
      <c r="A190" s="29">
        <v>161</v>
      </c>
      <c r="B190" s="21">
        <v>158</v>
      </c>
      <c r="C190" s="21">
        <f>IF(VLOOKUP($B190,'Elenco CdS'!$1:$1048576,2,FALSE)="","",VLOOKUP($B190,'Elenco CdS'!$1:$1048576,2,FALSE))</f>
        <v>131</v>
      </c>
      <c r="D190" s="21">
        <f>IF(VLOOKUP($B190,'Elenco CdS'!$1:$1048576,3,FALSE)="","",VLOOKUP($B190,'Elenco CdS'!$1:$1048576,3,FALSE))</f>
        <v>131</v>
      </c>
      <c r="E190" s="18" t="str">
        <f>IF(VLOOKUP($B190,'Elenco CdS'!$1:$1048576,4,FALSE)="","",VLOOKUP($B190,'Elenco CdS'!$1:$1048576,4,FALSE))</f>
        <v>Pometta</v>
      </c>
      <c r="F190" s="4" t="str">
        <f>IF(VLOOKUP($B190,'Elenco CdS'!$1:$1048576,5,FALSE)="","",VLOOKUP($B190,'Elenco CdS'!$1:$1048576,5,FALSE))</f>
        <v>Mansueto</v>
      </c>
      <c r="G190" s="65">
        <f>IF(VLOOKUP($B190,'Elenco CdS'!$1:$1048576,13,FALSE)="","",VLOOKUP($B190,'Elenco CdS'!$1:$1048576,13,FALSE))</f>
        <v>7701</v>
      </c>
      <c r="H190" s="65">
        <f>IF(VLOOKUP($B190,'Elenco CdS'!$1:$1048576,14,FALSE)="","",VLOOKUP($B190,'Elenco CdS'!$1:$1048576,14,FALSE))</f>
        <v>7709</v>
      </c>
      <c r="I190" s="65">
        <f>IF(VLOOKUP($B190,'Elenco CdS'!$1:$1048576,15,FALSE)="","",VLOOKUP($B190,'Elenco CdS'!$1:$1048576,15,FALSE))</f>
        <v>8158</v>
      </c>
      <c r="J190" s="3">
        <f>IF($C190="-","",COUNTIF('Elenco CdS'!C:C,C190))</f>
        <v>1</v>
      </c>
      <c r="K190" s="12">
        <f>IF($C190="-","",SUMIF('Elenco CdS'!C:C,C190,'Elenco CdS'!R:R))</f>
        <v>449</v>
      </c>
      <c r="L190" s="13">
        <f t="shared" si="4"/>
        <v>1.2292950034223136</v>
      </c>
      <c r="M190" s="16">
        <f t="shared" ca="1" si="5"/>
        <v>161</v>
      </c>
    </row>
    <row r="191" spans="1:13" ht="12.75" customHeight="1" x14ac:dyDescent="0.2">
      <c r="A191" s="29">
        <v>162</v>
      </c>
      <c r="B191" s="21">
        <v>126</v>
      </c>
      <c r="C191" s="21">
        <f>IF(VLOOKUP($B191,'Elenco CdS'!$1:$1048576,2,FALSE)="","",VLOOKUP($B191,'Elenco CdS'!$1:$1048576,2,FALSE))</f>
        <v>103</v>
      </c>
      <c r="D191" s="21">
        <f>IF(VLOOKUP($B191,'Elenco CdS'!$1:$1048576,3,FALSE)="","",VLOOKUP($B191,'Elenco CdS'!$1:$1048576,3,FALSE))</f>
        <v>103</v>
      </c>
      <c r="E191" s="18" t="str">
        <f>IF(VLOOKUP($B191,'Elenco CdS'!$1:$1048576,4,FALSE)="","",VLOOKUP($B191,'Elenco CdS'!$1:$1048576,4,FALSE))</f>
        <v>Primavesi</v>
      </c>
      <c r="F191" s="4" t="str">
        <f>IF(VLOOKUP($B191,'Elenco CdS'!$1:$1048576,5,FALSE)="","",VLOOKUP($B191,'Elenco CdS'!$1:$1048576,5,FALSE))</f>
        <v>Antonio</v>
      </c>
      <c r="G191" s="65" t="str">
        <f>IF(VLOOKUP($B191,'Elenco CdS'!$1:$1048576,13,FALSE)="","",VLOOKUP($B191,'Elenco CdS'!$1:$1048576,13,FALSE))</f>
        <v>01.02.1884</v>
      </c>
      <c r="H191" s="65" t="str">
        <f>IF(VLOOKUP($B191,'Elenco CdS'!$1:$1048576,14,FALSE)="","",VLOOKUP($B191,'Elenco CdS'!$1:$1048576,14,FALSE))</f>
        <v>01.02.1884</v>
      </c>
      <c r="I191" s="65" t="str">
        <f>IF(VLOOKUP($B191,'Elenco CdS'!$1:$1048576,15,FALSE)="","",VLOOKUP($B191,'Elenco CdS'!$1:$1048576,15,FALSE))</f>
        <v>12.03.1885</v>
      </c>
      <c r="J191" s="3">
        <f>IF($C191="-","",COUNTIF('Elenco CdS'!C:C,C191))</f>
        <v>1</v>
      </c>
      <c r="K191" s="12">
        <f>IF($C191="-","",SUMIF('Elenco CdS'!C:C,C191,'Elenco CdS'!R:R))</f>
        <v>405</v>
      </c>
      <c r="L191" s="13">
        <f t="shared" si="4"/>
        <v>1.108829568788501</v>
      </c>
      <c r="M191" s="16">
        <f t="shared" ca="1" si="5"/>
        <v>162</v>
      </c>
    </row>
    <row r="192" spans="1:13" ht="12.75" customHeight="1" x14ac:dyDescent="0.2">
      <c r="A192" s="29">
        <v>163</v>
      </c>
      <c r="B192" s="21">
        <v>98</v>
      </c>
      <c r="C192" s="21">
        <f>IF(VLOOKUP($B192,'Elenco CdS'!$1:$1048576,2,FALSE)="","",VLOOKUP($B192,'Elenco CdS'!$1:$1048576,2,FALSE))</f>
        <v>79</v>
      </c>
      <c r="D192" s="21">
        <f>IF(VLOOKUP($B192,'Elenco CdS'!$1:$1048576,3,FALSE)="","",VLOOKUP($B192,'Elenco CdS'!$1:$1048576,3,FALSE))</f>
        <v>79</v>
      </c>
      <c r="E192" s="18" t="str">
        <f>IF(VLOOKUP($B192,'Elenco CdS'!$1:$1048576,4,FALSE)="","",VLOOKUP($B192,'Elenco CdS'!$1:$1048576,4,FALSE))</f>
        <v>Romerio</v>
      </c>
      <c r="F192" s="4" t="str">
        <f>IF(VLOOKUP($B192,'Elenco CdS'!$1:$1048576,5,FALSE)="","",VLOOKUP($B192,'Elenco CdS'!$1:$1048576,5,FALSE))</f>
        <v>Pietro</v>
      </c>
      <c r="G192" s="65" t="str">
        <f>IF(VLOOKUP($B192,'Elenco CdS'!$1:$1048576,13,FALSE)="","",VLOOKUP($B192,'Elenco CdS'!$1:$1048576,13,FALSE))</f>
        <v>24.04.1862</v>
      </c>
      <c r="H192" s="65" t="str">
        <f>IF(VLOOKUP($B192,'Elenco CdS'!$1:$1048576,14,FALSE)="","",VLOOKUP($B192,'Elenco CdS'!$1:$1048576,14,FALSE))</f>
        <v>02.05.1862</v>
      </c>
      <c r="I192" s="65" t="str">
        <f>IF(VLOOKUP($B192,'Elenco CdS'!$1:$1048576,15,FALSE)="","",VLOOKUP($B192,'Elenco CdS'!$1:$1048576,15,FALSE))</f>
        <v>08.06.1863</v>
      </c>
      <c r="J192" s="3">
        <f>IF($C192="-","",COUNTIF('Elenco CdS'!C:C,C192))</f>
        <v>1</v>
      </c>
      <c r="K192" s="12">
        <f>IF($C192="-","",SUMIF('Elenco CdS'!C:C,C192,'Elenco CdS'!R:R))</f>
        <v>402</v>
      </c>
      <c r="L192" s="13">
        <f t="shared" si="4"/>
        <v>1.1006160164271048</v>
      </c>
      <c r="M192" s="16">
        <f t="shared" ca="1" si="5"/>
        <v>163</v>
      </c>
    </row>
    <row r="193" spans="1:13" ht="12.75" customHeight="1" x14ac:dyDescent="0.2">
      <c r="A193" s="29">
        <v>164</v>
      </c>
      <c r="B193" s="21">
        <v>82</v>
      </c>
      <c r="C193" s="21">
        <f>IF(VLOOKUP($B193,'Elenco CdS'!$1:$1048576,2,FALSE)="","",VLOOKUP($B193,'Elenco CdS'!$1:$1048576,2,FALSE))</f>
        <v>67</v>
      </c>
      <c r="D193" s="21">
        <f>IF(VLOOKUP($B193,'Elenco CdS'!$1:$1048576,3,FALSE)="","",VLOOKUP($B193,'Elenco CdS'!$1:$1048576,3,FALSE))</f>
        <v>67</v>
      </c>
      <c r="E193" s="18" t="str">
        <f>IF(VLOOKUP($B193,'Elenco CdS'!$1:$1048576,4,FALSE)="","",VLOOKUP($B193,'Elenco CdS'!$1:$1048576,4,FALSE))</f>
        <v>Sassi</v>
      </c>
      <c r="F193" s="4" t="str">
        <f>IF(VLOOKUP($B193,'Elenco CdS'!$1:$1048576,5,FALSE)="","",VLOOKUP($B193,'Elenco CdS'!$1:$1048576,5,FALSE))</f>
        <v>Lorenzo</v>
      </c>
      <c r="G193" s="65" t="str">
        <f>IF(VLOOKUP($B193,'Elenco CdS'!$1:$1048576,13,FALSE)="","",VLOOKUP($B193,'Elenco CdS'!$1:$1048576,13,FALSE))</f>
        <v>08.03.1854</v>
      </c>
      <c r="H193" s="65" t="str">
        <f>IF(VLOOKUP($B193,'Elenco CdS'!$1:$1048576,14,FALSE)="","",VLOOKUP($B193,'Elenco CdS'!$1:$1048576,14,FALSE))</f>
        <v>10.03.1854</v>
      </c>
      <c r="I193" s="65" t="str">
        <f>IF(VLOOKUP($B193,'Elenco CdS'!$1:$1048576,15,FALSE)="","",VLOOKUP($B193,'Elenco CdS'!$1:$1048576,15,FALSE))</f>
        <v>23.03.1855</v>
      </c>
      <c r="J193" s="3">
        <f>IF($C193="-","",COUNTIF('Elenco CdS'!C:C,C193))</f>
        <v>1</v>
      </c>
      <c r="K193" s="12">
        <f>IF($C193="-","",SUMIF('Elenco CdS'!C:C,C193,'Elenco CdS'!R:R))</f>
        <v>378</v>
      </c>
      <c r="L193" s="13">
        <f t="shared" si="4"/>
        <v>1.0349075975359343</v>
      </c>
      <c r="M193" s="16">
        <f t="shared" ca="1" si="5"/>
        <v>164</v>
      </c>
    </row>
    <row r="194" spans="1:13" ht="12.75" customHeight="1" x14ac:dyDescent="0.2">
      <c r="A194" s="29">
        <v>165</v>
      </c>
      <c r="B194" s="21">
        <v>118</v>
      </c>
      <c r="C194" s="21">
        <f>IF(VLOOKUP($B194,'Elenco CdS'!$1:$1048576,2,FALSE)="","",VLOOKUP($B194,'Elenco CdS'!$1:$1048576,2,FALSE))</f>
        <v>95</v>
      </c>
      <c r="D194" s="21">
        <f>IF(VLOOKUP($B194,'Elenco CdS'!$1:$1048576,3,FALSE)="","",VLOOKUP($B194,'Elenco CdS'!$1:$1048576,3,FALSE))</f>
        <v>95</v>
      </c>
      <c r="E194" s="18" t="str">
        <f>IF(VLOOKUP($B194,'Elenco CdS'!$1:$1048576,4,FALSE)="","",VLOOKUP($B194,'Elenco CdS'!$1:$1048576,4,FALSE))</f>
        <v>Respini</v>
      </c>
      <c r="F194" s="4" t="str">
        <f>IF(VLOOKUP($B194,'Elenco CdS'!$1:$1048576,5,FALSE)="","",VLOOKUP($B194,'Elenco CdS'!$1:$1048576,5,FALSE))</f>
        <v>Gioachimo</v>
      </c>
      <c r="G194" s="65" t="str">
        <f>IF(VLOOKUP($B194,'Elenco CdS'!$1:$1048576,13,FALSE)="","",VLOOKUP($B194,'Elenco CdS'!$1:$1048576,13,FALSE))</f>
        <v>05.02.1877</v>
      </c>
      <c r="H194" s="65" t="str">
        <f>IF(VLOOKUP($B194,'Elenco CdS'!$1:$1048576,14,FALSE)="","",VLOOKUP($B194,'Elenco CdS'!$1:$1048576,14,FALSE))</f>
        <v>06.02.1877</v>
      </c>
      <c r="I194" s="65" t="str">
        <f>IF(VLOOKUP($B194,'Elenco CdS'!$1:$1048576,15,FALSE)="","",VLOOKUP($B194,'Elenco CdS'!$1:$1048576,15,FALSE))</f>
        <v>08.07.1877</v>
      </c>
      <c r="J194" s="3">
        <f>IF($C194="-","",COUNTIF('Elenco CdS'!C:C,C194))</f>
        <v>2</v>
      </c>
      <c r="K194" s="12">
        <f>IF($C194="-","",SUMIF('Elenco CdS'!C:C,C194,'Elenco CdS'!R:R))</f>
        <v>375</v>
      </c>
      <c r="L194" s="13">
        <f t="shared" si="4"/>
        <v>1.0266940451745379</v>
      </c>
      <c r="M194" s="16">
        <f t="shared" ca="1" si="5"/>
        <v>165</v>
      </c>
    </row>
    <row r="195" spans="1:13" ht="12.75" customHeight="1" x14ac:dyDescent="0.2">
      <c r="A195" s="29">
        <v>165.2</v>
      </c>
      <c r="B195" s="21">
        <v>129</v>
      </c>
      <c r="C195" s="21" t="str">
        <f>IF(VLOOKUP($B195,'Elenco CdS'!$1:$1048576,2,FALSE)="","",VLOOKUP($B195,'Elenco CdS'!$1:$1048576,2,FALSE))</f>
        <v>-</v>
      </c>
      <c r="D195" s="21">
        <f>IF(VLOOKUP($B195,'Elenco CdS'!$1:$1048576,3,FALSE)="","",VLOOKUP($B195,'Elenco CdS'!$1:$1048576,3,FALSE))</f>
        <v>95</v>
      </c>
      <c r="E195" s="18" t="str">
        <f>IF(VLOOKUP($B195,'Elenco CdS'!$1:$1048576,4,FALSE)="","",VLOOKUP($B195,'Elenco CdS'!$1:$1048576,4,FALSE))</f>
        <v>Respini</v>
      </c>
      <c r="F195" s="4" t="str">
        <f>IF(VLOOKUP($B195,'Elenco CdS'!$1:$1048576,5,FALSE)="","",VLOOKUP($B195,'Elenco CdS'!$1:$1048576,5,FALSE))</f>
        <v>Gioachimo</v>
      </c>
      <c r="G195" s="65" t="str">
        <f>IF(VLOOKUP($B195,'Elenco CdS'!$1:$1048576,13,FALSE)="","",VLOOKUP($B195,'Elenco CdS'!$1:$1048576,13,FALSE))</f>
        <v>26.04.1890</v>
      </c>
      <c r="H195" s="65" t="str">
        <f>IF(VLOOKUP($B195,'Elenco CdS'!$1:$1048576,14,FALSE)="","",VLOOKUP($B195,'Elenco CdS'!$1:$1048576,14,FALSE))</f>
        <v>26.04.1890</v>
      </c>
      <c r="I195" s="65" t="str">
        <f>IF(VLOOKUP($B195,'Elenco CdS'!$1:$1048576,15,FALSE)="","",VLOOKUP($B195,'Elenco CdS'!$1:$1048576,15,FALSE))</f>
        <v>06.12.1890</v>
      </c>
      <c r="J195" s="3" t="str">
        <f>IF($C195="-","",COUNTIF('Elenco CdS'!C:C,C195))</f>
        <v/>
      </c>
      <c r="K195" s="12" t="str">
        <f>IF($C195="-","",SUMIF('Elenco CdS'!C:C,C195,'Elenco CdS'!R:R))</f>
        <v/>
      </c>
      <c r="L195" s="13" t="str">
        <f t="shared" si="4"/>
        <v/>
      </c>
      <c r="M195" s="16" t="str">
        <f t="shared" si="5"/>
        <v/>
      </c>
    </row>
    <row r="196" spans="1:13" ht="12.75" customHeight="1" x14ac:dyDescent="0.2">
      <c r="A196" s="29">
        <v>166</v>
      </c>
      <c r="B196" s="21">
        <v>89</v>
      </c>
      <c r="C196" s="21">
        <f>IF(VLOOKUP($B196,'Elenco CdS'!$1:$1048576,2,FALSE)="","",VLOOKUP($B196,'Elenco CdS'!$1:$1048576,2,FALSE))</f>
        <v>72</v>
      </c>
      <c r="D196" s="21">
        <f>IF(VLOOKUP($B196,'Elenco CdS'!$1:$1048576,3,FALSE)="","",VLOOKUP($B196,'Elenco CdS'!$1:$1048576,3,FALSE))</f>
        <v>72</v>
      </c>
      <c r="E196" s="18" t="str">
        <f>IF(VLOOKUP($B196,'Elenco CdS'!$1:$1048576,4,FALSE)="","",VLOOKUP($B196,'Elenco CdS'!$1:$1048576,4,FALSE))</f>
        <v>Rusconi</v>
      </c>
      <c r="F196" s="4" t="str">
        <f>IF(VLOOKUP($B196,'Elenco CdS'!$1:$1048576,5,FALSE)="","",VLOOKUP($B196,'Elenco CdS'!$1:$1048576,5,FALSE))</f>
        <v>Giuseppe Carlo</v>
      </c>
      <c r="G196" s="65" t="str">
        <f>IF(VLOOKUP($B196,'Elenco CdS'!$1:$1048576,13,FALSE)="","",VLOOKUP($B196,'Elenco CdS'!$1:$1048576,13,FALSE))</f>
        <v>13.06.1855</v>
      </c>
      <c r="H196" s="65" t="str">
        <f>IF(VLOOKUP($B196,'Elenco CdS'!$1:$1048576,14,FALSE)="","",VLOOKUP($B196,'Elenco CdS'!$1:$1048576,14,FALSE))</f>
        <v>18.06.1855</v>
      </c>
      <c r="I196" s="65" t="str">
        <f>IF(VLOOKUP($B196,'Elenco CdS'!$1:$1048576,15,FALSE)="","",VLOOKUP($B196,'Elenco CdS'!$1:$1048576,15,FALSE))</f>
        <v>31.05.1856</v>
      </c>
      <c r="J196" s="3">
        <f>IF($C196="-","",COUNTIF('Elenco CdS'!C:C,C196))</f>
        <v>1</v>
      </c>
      <c r="K196" s="12">
        <f>IF($C196="-","",SUMIF('Elenco CdS'!C:C,C196,'Elenco CdS'!R:R))</f>
        <v>348</v>
      </c>
      <c r="L196" s="13">
        <f t="shared" ref="L196:L259" si="6">IF($C196="-","",K196/365.25)</f>
        <v>0.95277207392197127</v>
      </c>
      <c r="M196" s="16">
        <f t="shared" ref="M196:M215" ca="1" si="7">IF($C196="-","",RANK(K196,K$4:K$215))</f>
        <v>166</v>
      </c>
    </row>
    <row r="197" spans="1:13" ht="12.75" customHeight="1" x14ac:dyDescent="0.2">
      <c r="A197" s="29">
        <v>167</v>
      </c>
      <c r="B197" s="21">
        <v>121</v>
      </c>
      <c r="C197" s="21">
        <f>IF(VLOOKUP($B197,'Elenco CdS'!$1:$1048576,2,FALSE)="","",VLOOKUP($B197,'Elenco CdS'!$1:$1048576,2,FALSE))</f>
        <v>98</v>
      </c>
      <c r="D197" s="21">
        <f>IF(VLOOKUP($B197,'Elenco CdS'!$1:$1048576,3,FALSE)="","",VLOOKUP($B197,'Elenco CdS'!$1:$1048576,3,FALSE))</f>
        <v>98</v>
      </c>
      <c r="E197" s="18" t="str">
        <f>IF(VLOOKUP($B197,'Elenco CdS'!$1:$1048576,4,FALSE)="","",VLOOKUP($B197,'Elenco CdS'!$1:$1048576,4,FALSE))</f>
        <v>von Mentlen</v>
      </c>
      <c r="F197" s="4" t="str">
        <f>IF(VLOOKUP($B197,'Elenco CdS'!$1:$1048576,5,FALSE)="","",VLOOKUP($B197,'Elenco CdS'!$1:$1048576,5,FALSE))</f>
        <v>Giuseppe</v>
      </c>
      <c r="G197" s="65" t="str">
        <f>IF(VLOOKUP($B197,'Elenco CdS'!$1:$1048576,13,FALSE)="","",VLOOKUP($B197,'Elenco CdS'!$1:$1048576,13,FALSE))</f>
        <v>08.07.1877</v>
      </c>
      <c r="H197" s="65" t="str">
        <f>IF(VLOOKUP($B197,'Elenco CdS'!$1:$1048576,14,FALSE)="","",VLOOKUP($B197,'Elenco CdS'!$1:$1048576,14,FALSE))</f>
        <v>08.07.1877</v>
      </c>
      <c r="I197" s="65" t="str">
        <f>IF(VLOOKUP($B197,'Elenco CdS'!$1:$1048576,15,FALSE)="","",VLOOKUP($B197,'Elenco CdS'!$1:$1048576,15,FALSE))</f>
        <v>24.05.1878</v>
      </c>
      <c r="J197" s="3">
        <f>IF($C197="-","",COUNTIF('Elenco CdS'!C:C,C197))</f>
        <v>1</v>
      </c>
      <c r="K197" s="12">
        <f>IF($C197="-","",SUMIF('Elenco CdS'!C:C,C197,'Elenco CdS'!R:R))</f>
        <v>320</v>
      </c>
      <c r="L197" s="13">
        <f t="shared" si="6"/>
        <v>0.87611225188227237</v>
      </c>
      <c r="M197" s="16">
        <f t="shared" ca="1" si="7"/>
        <v>167</v>
      </c>
    </row>
    <row r="198" spans="1:13" ht="12.75" customHeight="1" x14ac:dyDescent="0.2">
      <c r="A198" s="29">
        <v>168</v>
      </c>
      <c r="B198" s="21">
        <v>135</v>
      </c>
      <c r="C198" s="21">
        <f>IF(VLOOKUP($B198,'Elenco CdS'!$1:$1048576,2,FALSE)="","",VLOOKUP($B198,'Elenco CdS'!$1:$1048576,2,FALSE))</f>
        <v>111</v>
      </c>
      <c r="D198" s="21">
        <f>IF(VLOOKUP($B198,'Elenco CdS'!$1:$1048576,3,FALSE)="","",VLOOKUP($B198,'Elenco CdS'!$1:$1048576,3,FALSE))</f>
        <v>111</v>
      </c>
      <c r="E198" s="18" t="str">
        <f>IF(VLOOKUP($B198,'Elenco CdS'!$1:$1048576,4,FALSE)="","",VLOOKUP($B198,'Elenco CdS'!$1:$1048576,4,FALSE))</f>
        <v>Gianella</v>
      </c>
      <c r="F198" s="4" t="str">
        <f>IF(VLOOKUP($B198,'Elenco CdS'!$1:$1048576,5,FALSE)="","",VLOOKUP($B198,'Elenco CdS'!$1:$1048576,5,FALSE))</f>
        <v>Felice</v>
      </c>
      <c r="G198" s="65" t="str">
        <f>IF(VLOOKUP($B198,'Elenco CdS'!$1:$1048576,13,FALSE)="","",VLOOKUP($B198,'Elenco CdS'!$1:$1048576,13,FALSE))</f>
        <v>29.04.1892</v>
      </c>
      <c r="H198" s="65" t="str">
        <f>IF(VLOOKUP($B198,'Elenco CdS'!$1:$1048576,14,FALSE)="","",VLOOKUP($B198,'Elenco CdS'!$1:$1048576,14,FALSE))</f>
        <v>30.04.1892</v>
      </c>
      <c r="I198" s="65" t="str">
        <f>IF(VLOOKUP($B198,'Elenco CdS'!$1:$1048576,15,FALSE)="","",VLOOKUP($B198,'Elenco CdS'!$1:$1048576,15,FALSE))</f>
        <v>27.02.1893</v>
      </c>
      <c r="J198" s="3">
        <f>IF($C198="-","",COUNTIF('Elenco CdS'!C:C,C198))</f>
        <v>1</v>
      </c>
      <c r="K198" s="12">
        <f>IF($C198="-","",SUMIF('Elenco CdS'!C:C,C198,'Elenco CdS'!R:R))</f>
        <v>303</v>
      </c>
      <c r="L198" s="13">
        <f t="shared" si="6"/>
        <v>0.82956878850102667</v>
      </c>
      <c r="M198" s="16">
        <f t="shared" ca="1" si="7"/>
        <v>168</v>
      </c>
    </row>
    <row r="199" spans="1:13" ht="12.75" customHeight="1" x14ac:dyDescent="0.2">
      <c r="A199" s="29">
        <v>169</v>
      </c>
      <c r="B199" s="21">
        <v>115</v>
      </c>
      <c r="C199" s="21">
        <f>IF(VLOOKUP($B199,'Elenco CdS'!$1:$1048576,2,FALSE)="","",VLOOKUP($B199,'Elenco CdS'!$1:$1048576,2,FALSE))</f>
        <v>93</v>
      </c>
      <c r="D199" s="21">
        <f>IF(VLOOKUP($B199,'Elenco CdS'!$1:$1048576,3,FALSE)="","",VLOOKUP($B199,'Elenco CdS'!$1:$1048576,3,FALSE))</f>
        <v>93</v>
      </c>
      <c r="E199" s="18" t="str">
        <f>IF(VLOOKUP($B199,'Elenco CdS'!$1:$1048576,4,FALSE)="","",VLOOKUP($B199,'Elenco CdS'!$1:$1048576,4,FALSE))</f>
        <v>Riva</v>
      </c>
      <c r="F199" s="4" t="str">
        <f>IF(VLOOKUP($B199,'Elenco CdS'!$1:$1048576,5,FALSE)="","",VLOOKUP($B199,'Elenco CdS'!$1:$1048576,5,FALSE))</f>
        <v>Gerolamo</v>
      </c>
      <c r="G199" s="65" t="str">
        <f>IF(VLOOKUP($B199,'Elenco CdS'!$1:$1048576,13,FALSE)="","",VLOOKUP($B199,'Elenco CdS'!$1:$1048576,13,FALSE))</f>
        <v>02.05.1876</v>
      </c>
      <c r="H199" s="65" t="str">
        <f>IF(VLOOKUP($B199,'Elenco CdS'!$1:$1048576,14,FALSE)="","",VLOOKUP($B199,'Elenco CdS'!$1:$1048576,14,FALSE))</f>
        <v>04.05.1876</v>
      </c>
      <c r="I199" s="65" t="str">
        <f>IF(VLOOKUP($B199,'Elenco CdS'!$1:$1048576,15,FALSE)="","",VLOOKUP($B199,'Elenco CdS'!$1:$1048576,15,FALSE))</f>
        <v>06.02.1877</v>
      </c>
      <c r="J199" s="3">
        <f>IF($C199="-","",COUNTIF('Elenco CdS'!C:C,C199))</f>
        <v>1</v>
      </c>
      <c r="K199" s="12">
        <f>IF($C199="-","",SUMIF('Elenco CdS'!C:C,C199,'Elenco CdS'!R:R))</f>
        <v>278</v>
      </c>
      <c r="L199" s="13">
        <f t="shared" si="6"/>
        <v>0.76112251882272419</v>
      </c>
      <c r="M199" s="16">
        <f t="shared" ca="1" si="7"/>
        <v>169</v>
      </c>
    </row>
    <row r="200" spans="1:13" ht="12.75" customHeight="1" x14ac:dyDescent="0.2">
      <c r="A200" s="29">
        <v>170</v>
      </c>
      <c r="B200" s="21">
        <v>130</v>
      </c>
      <c r="C200" s="21">
        <f>IF(VLOOKUP($B200,'Elenco CdS'!$1:$1048576,2,FALSE)="","",VLOOKUP($B200,'Elenco CdS'!$1:$1048576,2,FALSE))</f>
        <v>106</v>
      </c>
      <c r="D200" s="21">
        <f>IF(VLOOKUP($B200,'Elenco CdS'!$1:$1048576,3,FALSE)="","",VLOOKUP($B200,'Elenco CdS'!$1:$1048576,3,FALSE))</f>
        <v>106</v>
      </c>
      <c r="E200" s="18" t="str">
        <f>IF(VLOOKUP($B200,'Elenco CdS'!$1:$1048576,4,FALSE)="","",VLOOKUP($B200,'Elenco CdS'!$1:$1048576,4,FALSE))</f>
        <v>Bonzanigo</v>
      </c>
      <c r="F200" s="4" t="str">
        <f>IF(VLOOKUP($B200,'Elenco CdS'!$1:$1048576,5,FALSE)="","",VLOOKUP($B200,'Elenco CdS'!$1:$1048576,5,FALSE))</f>
        <v>Agostino</v>
      </c>
      <c r="G200" s="65" t="str">
        <f>IF(VLOOKUP($B200,'Elenco CdS'!$1:$1048576,13,FALSE)="","",VLOOKUP($B200,'Elenco CdS'!$1:$1048576,13,FALSE))</f>
        <v>26.04.1890</v>
      </c>
      <c r="H200" s="65" t="str">
        <f>IF(VLOOKUP($B200,'Elenco CdS'!$1:$1048576,14,FALSE)="","",VLOOKUP($B200,'Elenco CdS'!$1:$1048576,14,FALSE))</f>
        <v>26.04.1890</v>
      </c>
      <c r="I200" s="65" t="str">
        <f>IF(VLOOKUP($B200,'Elenco CdS'!$1:$1048576,15,FALSE)="","",VLOOKUP($B200,'Elenco CdS'!$1:$1048576,15,FALSE))</f>
        <v>06.12.1890</v>
      </c>
      <c r="J200" s="3">
        <f>IF($C200="-","",COUNTIF('Elenco CdS'!C:C,C200))</f>
        <v>1</v>
      </c>
      <c r="K200" s="12">
        <f>IF($C200="-","",SUMIF('Elenco CdS'!C:C,C200,'Elenco CdS'!R:R))</f>
        <v>224</v>
      </c>
      <c r="L200" s="13">
        <f t="shared" si="6"/>
        <v>0.61327857631759064</v>
      </c>
      <c r="M200" s="16">
        <f t="shared" ca="1" si="7"/>
        <v>170</v>
      </c>
    </row>
    <row r="201" spans="1:13" ht="12.75" customHeight="1" x14ac:dyDescent="0.2">
      <c r="A201" s="29">
        <v>171</v>
      </c>
      <c r="B201" s="21">
        <v>41</v>
      </c>
      <c r="C201" s="21">
        <f>IF(VLOOKUP($B201,'Elenco CdS'!$1:$1048576,2,FALSE)="","",VLOOKUP($B201,'Elenco CdS'!$1:$1048576,2,FALSE))</f>
        <v>32</v>
      </c>
      <c r="D201" s="21">
        <f>IF(VLOOKUP($B201,'Elenco CdS'!$1:$1048576,3,FALSE)="","",VLOOKUP($B201,'Elenco CdS'!$1:$1048576,3,FALSE))</f>
        <v>32</v>
      </c>
      <c r="E201" s="18" t="str">
        <f>IF(VLOOKUP($B201,'Elenco CdS'!$1:$1048576,4,FALSE)="","",VLOOKUP($B201,'Elenco CdS'!$1:$1048576,4,FALSE))</f>
        <v>Monti</v>
      </c>
      <c r="F201" s="4" t="str">
        <f>IF(VLOOKUP($B201,'Elenco CdS'!$1:$1048576,5,FALSE)="","",VLOOKUP($B201,'Elenco CdS'!$1:$1048576,5,FALSE))</f>
        <v>Giovanni Battista</v>
      </c>
      <c r="G201" s="65" t="str">
        <f>IF(VLOOKUP($B201,'Elenco CdS'!$1:$1048576,13,FALSE)="","",VLOOKUP($B201,'Elenco CdS'!$1:$1048576,13,FALSE))</f>
        <v>23.10.1830</v>
      </c>
      <c r="H201" s="65" t="str">
        <f>IF(VLOOKUP($B201,'Elenco CdS'!$1:$1048576,14,FALSE)="","",VLOOKUP($B201,'Elenco CdS'!$1:$1048576,14,FALSE))</f>
        <v>30.10.1830</v>
      </c>
      <c r="I201" s="65" t="str">
        <f>IF(VLOOKUP($B201,'Elenco CdS'!$1:$1048576,15,FALSE)="","",VLOOKUP($B201,'Elenco CdS'!$1:$1048576,15,FALSE))</f>
        <v>06.06.1831</v>
      </c>
      <c r="J201" s="3">
        <f>IF($C201="-","",COUNTIF('Elenco CdS'!C:C,C201))</f>
        <v>1</v>
      </c>
      <c r="K201" s="12">
        <f>IF($C201="-","",SUMIF('Elenco CdS'!C:C,C201,'Elenco CdS'!R:R))</f>
        <v>219</v>
      </c>
      <c r="L201" s="13">
        <f t="shared" si="6"/>
        <v>0.59958932238193019</v>
      </c>
      <c r="M201" s="16">
        <f t="shared" ca="1" si="7"/>
        <v>171</v>
      </c>
    </row>
    <row r="202" spans="1:13" ht="12.75" customHeight="1" x14ac:dyDescent="0.2">
      <c r="A202" s="29">
        <v>172</v>
      </c>
      <c r="B202" s="21">
        <v>53</v>
      </c>
      <c r="C202" s="21">
        <f>IF(VLOOKUP($B202,'Elenco CdS'!$1:$1048576,2,FALSE)="","",VLOOKUP($B202,'Elenco CdS'!$1:$1048576,2,FALSE))</f>
        <v>42</v>
      </c>
      <c r="D202" s="21">
        <f>IF(VLOOKUP($B202,'Elenco CdS'!$1:$1048576,3,FALSE)="","",VLOOKUP($B202,'Elenco CdS'!$1:$1048576,3,FALSE))</f>
        <v>42</v>
      </c>
      <c r="E202" s="18" t="str">
        <f>IF(VLOOKUP($B202,'Elenco CdS'!$1:$1048576,4,FALSE)="","",VLOOKUP($B202,'Elenco CdS'!$1:$1048576,4,FALSE))</f>
        <v>Monti</v>
      </c>
      <c r="F202" s="4" t="str">
        <f>IF(VLOOKUP($B202,'Elenco CdS'!$1:$1048576,5,FALSE)="","",VLOOKUP($B202,'Elenco CdS'!$1:$1048576,5,FALSE))</f>
        <v>Antonio</v>
      </c>
      <c r="G202" s="65" t="str">
        <f>IF(VLOOKUP($B202,'Elenco CdS'!$1:$1048576,13,FALSE)="","",VLOOKUP($B202,'Elenco CdS'!$1:$1048576,13,FALSE))</f>
        <v>15.05.1839</v>
      </c>
      <c r="H202" s="65" t="str">
        <f>IF(VLOOKUP($B202,'Elenco CdS'!$1:$1048576,14,FALSE)="","",VLOOKUP($B202,'Elenco CdS'!$1:$1048576,14,FALSE))</f>
        <v>25.05.1839</v>
      </c>
      <c r="I202" s="65" t="str">
        <f>IF(VLOOKUP($B202,'Elenco CdS'!$1:$1048576,15,FALSE)="","",VLOOKUP($B202,'Elenco CdS'!$1:$1048576,15,FALSE))</f>
        <v>20.12.1839</v>
      </c>
      <c r="J202" s="3">
        <f>IF($C202="-","",COUNTIF('Elenco CdS'!C:C,C202))</f>
        <v>1</v>
      </c>
      <c r="K202" s="12">
        <f>IF($C202="-","",SUMIF('Elenco CdS'!C:C,C202,'Elenco CdS'!R:R))</f>
        <v>209</v>
      </c>
      <c r="L202" s="13">
        <f t="shared" si="6"/>
        <v>0.57221081451060918</v>
      </c>
      <c r="M202" s="16">
        <f t="shared" ca="1" si="7"/>
        <v>172</v>
      </c>
    </row>
    <row r="203" spans="1:13" ht="12.75" customHeight="1" x14ac:dyDescent="0.2">
      <c r="A203" s="29">
        <v>173</v>
      </c>
      <c r="B203" s="21">
        <v>54</v>
      </c>
      <c r="C203" s="21">
        <f>IF(VLOOKUP($B203,'Elenco CdS'!$1:$1048576,2,FALSE)="","",VLOOKUP($B203,'Elenco CdS'!$1:$1048576,2,FALSE))</f>
        <v>43</v>
      </c>
      <c r="D203" s="21">
        <f>IF(VLOOKUP($B203,'Elenco CdS'!$1:$1048576,3,FALSE)="","",VLOOKUP($B203,'Elenco CdS'!$1:$1048576,3,FALSE))</f>
        <v>43</v>
      </c>
      <c r="E203" s="18" t="str">
        <f>IF(VLOOKUP($B203,'Elenco CdS'!$1:$1048576,4,FALSE)="","",VLOOKUP($B203,'Elenco CdS'!$1:$1048576,4,FALSE))</f>
        <v>Nessi</v>
      </c>
      <c r="F203" s="4" t="str">
        <f>IF(VLOOKUP($B203,'Elenco CdS'!$1:$1048576,5,FALSE)="","",VLOOKUP($B203,'Elenco CdS'!$1:$1048576,5,FALSE))</f>
        <v>Gian Gaspare</v>
      </c>
      <c r="G203" s="65" t="str">
        <f>IF(VLOOKUP($B203,'Elenco CdS'!$1:$1048576,13,FALSE)="","",VLOOKUP($B203,'Elenco CdS'!$1:$1048576,13,FALSE))</f>
        <v>15.05.1839</v>
      </c>
      <c r="H203" s="65" t="str">
        <f>IF(VLOOKUP($B203,'Elenco CdS'!$1:$1048576,14,FALSE)="","",VLOOKUP($B203,'Elenco CdS'!$1:$1048576,14,FALSE))</f>
        <v>25.05.1839</v>
      </c>
      <c r="I203" s="65" t="str">
        <f>IF(VLOOKUP($B203,'Elenco CdS'!$1:$1048576,15,FALSE)="","",VLOOKUP($B203,'Elenco CdS'!$1:$1048576,15,FALSE))</f>
        <v>20.12.1839</v>
      </c>
      <c r="J203" s="3">
        <f>IF($C203="-","",COUNTIF('Elenco CdS'!C:C,C203))</f>
        <v>1</v>
      </c>
      <c r="K203" s="12">
        <f>IF($C203="-","",SUMIF('Elenco CdS'!C:C,C203,'Elenco CdS'!R:R))</f>
        <v>209</v>
      </c>
      <c r="L203" s="13">
        <f t="shared" si="6"/>
        <v>0.57221081451060918</v>
      </c>
      <c r="M203" s="16">
        <f t="shared" ca="1" si="7"/>
        <v>172</v>
      </c>
    </row>
    <row r="204" spans="1:13" ht="12.75" customHeight="1" x14ac:dyDescent="0.2">
      <c r="A204" s="29">
        <v>174</v>
      </c>
      <c r="B204" s="21">
        <v>84</v>
      </c>
      <c r="C204" s="21">
        <f>IF(VLOOKUP($B204,'Elenco CdS'!$1:$1048576,2,FALSE)="","",VLOOKUP($B204,'Elenco CdS'!$1:$1048576,2,FALSE))</f>
        <v>69</v>
      </c>
      <c r="D204" s="21">
        <f>IF(VLOOKUP($B204,'Elenco CdS'!$1:$1048576,3,FALSE)="","",VLOOKUP($B204,'Elenco CdS'!$1:$1048576,3,FALSE))</f>
        <v>69</v>
      </c>
      <c r="E204" s="18" t="str">
        <f>IF(VLOOKUP($B204,'Elenco CdS'!$1:$1048576,4,FALSE)="","",VLOOKUP($B204,'Elenco CdS'!$1:$1048576,4,FALSE))</f>
        <v>Luvini Perseghini</v>
      </c>
      <c r="F204" s="4" t="str">
        <f>IF(VLOOKUP($B204,'Elenco CdS'!$1:$1048576,5,FALSE)="","",VLOOKUP($B204,'Elenco CdS'!$1:$1048576,5,FALSE))</f>
        <v>Giacomo</v>
      </c>
      <c r="G204" s="65" t="str">
        <f>IF(VLOOKUP($B204,'Elenco CdS'!$1:$1048576,13,FALSE)="","",VLOOKUP($B204,'Elenco CdS'!$1:$1048576,13,FALSE))</f>
        <v>22.03.1855</v>
      </c>
      <c r="H204" s="65" t="str">
        <f>IF(VLOOKUP($B204,'Elenco CdS'!$1:$1048576,14,FALSE)="","",VLOOKUP($B204,'Elenco CdS'!$1:$1048576,14,FALSE))</f>
        <v>23.03.1855</v>
      </c>
      <c r="I204" s="65" t="str">
        <f>IF(VLOOKUP($B204,'Elenco CdS'!$1:$1048576,15,FALSE)="","",VLOOKUP($B204,'Elenco CdS'!$1:$1048576,15,FALSE))</f>
        <v>24.09.1855</v>
      </c>
      <c r="J204" s="3">
        <f>IF($C204="-","",COUNTIF('Elenco CdS'!C:C,C204))</f>
        <v>1</v>
      </c>
      <c r="K204" s="12">
        <f>IF($C204="-","",SUMIF('Elenco CdS'!C:C,C204,'Elenco CdS'!R:R))</f>
        <v>185</v>
      </c>
      <c r="L204" s="13">
        <f t="shared" si="6"/>
        <v>0.50650239561943877</v>
      </c>
      <c r="M204" s="16">
        <f t="shared" ca="1" si="7"/>
        <v>174</v>
      </c>
    </row>
    <row r="205" spans="1:13" ht="12.75" customHeight="1" x14ac:dyDescent="0.2">
      <c r="A205" s="29">
        <v>175</v>
      </c>
      <c r="B205" s="21">
        <v>209</v>
      </c>
      <c r="C205" s="21">
        <f>IF(VLOOKUP($B205,'Elenco CdS'!$1:$1048576,2,FALSE)="","",VLOOKUP($B205,'Elenco CdS'!$1:$1048576,2,FALSE))</f>
        <v>182</v>
      </c>
      <c r="D205" s="21">
        <f>IF(VLOOKUP($B205,'Elenco CdS'!$1:$1048576,3,FALSE)="","",VLOOKUP($B205,'Elenco CdS'!$1:$1048576,3,FALSE))</f>
        <v>182</v>
      </c>
      <c r="E205" s="18" t="str">
        <f>IF(VLOOKUP($B205,'Elenco CdS'!$1:$1048576,4,FALSE)="","",VLOOKUP($B205,'Elenco CdS'!$1:$1048576,4,FALSE))</f>
        <v>Barra</v>
      </c>
      <c r="F205" s="4" t="str">
        <f>IF(VLOOKUP($B205,'Elenco CdS'!$1:$1048576,5,FALSE)="","",VLOOKUP($B205,'Elenco CdS'!$1:$1048576,5,FALSE))</f>
        <v>Michele</v>
      </c>
      <c r="G205" s="65" t="str">
        <f>IF(VLOOKUP($B205,'Elenco CdS'!$1:$1048576,13,FALSE)="","",VLOOKUP($B205,'Elenco CdS'!$1:$1048576,13,FALSE))</f>
        <v/>
      </c>
      <c r="H205" s="65">
        <f>IF(VLOOKUP($B205,'Elenco CdS'!$1:$1048576,14,FALSE)="","",VLOOKUP($B205,'Elenco CdS'!$1:$1048576,14,FALSE))</f>
        <v>41394</v>
      </c>
      <c r="I205" s="65">
        <f>IF(VLOOKUP($B205,'Elenco CdS'!$1:$1048576,15,FALSE)="","",VLOOKUP($B205,'Elenco CdS'!$1:$1048576,15,FALSE))</f>
        <v>41567</v>
      </c>
      <c r="J205" s="3">
        <f>IF($C205="-","",COUNTIF('Elenco CdS'!C:C,C205))</f>
        <v>1</v>
      </c>
      <c r="K205" s="12">
        <f>IF($C205="-","",SUMIF('Elenco CdS'!C:C,C205,'Elenco CdS'!R:R))</f>
        <v>173</v>
      </c>
      <c r="L205" s="13">
        <f t="shared" si="6"/>
        <v>0.47364818617385351</v>
      </c>
      <c r="M205" s="16">
        <f t="shared" ca="1" si="7"/>
        <v>175</v>
      </c>
    </row>
    <row r="206" spans="1:13" ht="12.75" customHeight="1" x14ac:dyDescent="0.2">
      <c r="A206" s="29">
        <v>176</v>
      </c>
      <c r="B206" s="21">
        <v>136</v>
      </c>
      <c r="C206" s="21">
        <f>IF(VLOOKUP($B206,'Elenco CdS'!$1:$1048576,2,FALSE)="","",VLOOKUP($B206,'Elenco CdS'!$1:$1048576,2,FALSE))</f>
        <v>112</v>
      </c>
      <c r="D206" s="21">
        <f>IF(VLOOKUP($B206,'Elenco CdS'!$1:$1048576,3,FALSE)="","",VLOOKUP($B206,'Elenco CdS'!$1:$1048576,3,FALSE))</f>
        <v>112</v>
      </c>
      <c r="E206" s="18" t="str">
        <f>IF(VLOOKUP($B206,'Elenco CdS'!$1:$1048576,4,FALSE)="","",VLOOKUP($B206,'Elenco CdS'!$1:$1048576,4,FALSE))</f>
        <v>Moroni-Stampa</v>
      </c>
      <c r="F206" s="4" t="str">
        <f>IF(VLOOKUP($B206,'Elenco CdS'!$1:$1048576,5,FALSE)="","",VLOOKUP($B206,'Elenco CdS'!$1:$1048576,5,FALSE))</f>
        <v>Fedele</v>
      </c>
      <c r="G206" s="65" t="str">
        <f>IF(VLOOKUP($B206,'Elenco CdS'!$1:$1048576,13,FALSE)="","",VLOOKUP($B206,'Elenco CdS'!$1:$1048576,13,FALSE))</f>
        <v>07.09.1892</v>
      </c>
      <c r="H206" s="65" t="str">
        <f>IF(VLOOKUP($B206,'Elenco CdS'!$1:$1048576,14,FALSE)="","",VLOOKUP($B206,'Elenco CdS'!$1:$1048576,14,FALSE))</f>
        <v>13.09.1892</v>
      </c>
      <c r="I206" s="65" t="str">
        <f>IF(VLOOKUP($B206,'Elenco CdS'!$1:$1048576,15,FALSE)="","",VLOOKUP($B206,'Elenco CdS'!$1:$1048576,15,FALSE))</f>
        <v>27.02.1893</v>
      </c>
      <c r="J206" s="3">
        <f>IF($C206="-","",COUNTIF('Elenco CdS'!C:C,C206))</f>
        <v>1</v>
      </c>
      <c r="K206" s="12">
        <f>IF($C206="-","",SUMIF('Elenco CdS'!C:C,C206,'Elenco CdS'!R:R))</f>
        <v>167</v>
      </c>
      <c r="L206" s="13">
        <f t="shared" si="6"/>
        <v>0.45722108145106094</v>
      </c>
      <c r="M206" s="16">
        <f t="shared" ca="1" si="7"/>
        <v>176</v>
      </c>
    </row>
    <row r="207" spans="1:13" ht="12.75" customHeight="1" x14ac:dyDescent="0.2">
      <c r="A207" s="29">
        <v>177</v>
      </c>
      <c r="B207" s="21">
        <v>153</v>
      </c>
      <c r="C207" s="21">
        <f>IF(VLOOKUP($B207,'Elenco CdS'!$1:$1048576,2,FALSE)="","",VLOOKUP($B207,'Elenco CdS'!$1:$1048576,2,FALSE))</f>
        <v>128</v>
      </c>
      <c r="D207" s="21">
        <f>IF(VLOOKUP($B207,'Elenco CdS'!$1:$1048576,3,FALSE)="","",VLOOKUP($B207,'Elenco CdS'!$1:$1048576,3,FALSE))</f>
        <v>128</v>
      </c>
      <c r="E207" s="18" t="str">
        <f>IF(VLOOKUP($B207,'Elenco CdS'!$1:$1048576,4,FALSE)="","",VLOOKUP($B207,'Elenco CdS'!$1:$1048576,4,FALSE))</f>
        <v>Olgiati</v>
      </c>
      <c r="F207" s="4" t="str">
        <f>IF(VLOOKUP($B207,'Elenco CdS'!$1:$1048576,5,FALSE)="","",VLOOKUP($B207,'Elenco CdS'!$1:$1048576,5,FALSE))</f>
        <v>Camillo</v>
      </c>
      <c r="G207" s="65">
        <f>IF(VLOOKUP($B207,'Elenco CdS'!$1:$1048576,13,FALSE)="","",VLOOKUP($B207,'Elenco CdS'!$1:$1048576,13,FALSE))</f>
        <v>6259</v>
      </c>
      <c r="H207" s="65">
        <f>IF(VLOOKUP($B207,'Elenco CdS'!$1:$1048576,14,FALSE)="","",VLOOKUP($B207,'Elenco CdS'!$1:$1048576,14,FALSE))</f>
        <v>6267</v>
      </c>
      <c r="I207" s="65">
        <f>IF(VLOOKUP($B207,'Elenco CdS'!$1:$1048576,15,FALSE)="","",VLOOKUP($B207,'Elenco CdS'!$1:$1048576,15,FALSE))</f>
        <v>6421</v>
      </c>
      <c r="J207" s="3">
        <f>IF($C207="-","",COUNTIF('Elenco CdS'!C:C,C207))</f>
        <v>1</v>
      </c>
      <c r="K207" s="12">
        <f>IF($C207="-","",SUMIF('Elenco CdS'!C:C,C207,'Elenco CdS'!R:R))</f>
        <v>154</v>
      </c>
      <c r="L207" s="13">
        <f t="shared" si="6"/>
        <v>0.42162902121834361</v>
      </c>
      <c r="M207" s="16">
        <f t="shared" ca="1" si="7"/>
        <v>177</v>
      </c>
    </row>
    <row r="208" spans="1:13" ht="12.75" customHeight="1" x14ac:dyDescent="0.2">
      <c r="A208" s="29">
        <v>178</v>
      </c>
      <c r="B208" s="21">
        <v>119</v>
      </c>
      <c r="C208" s="21">
        <f>IF(VLOOKUP($B208,'Elenco CdS'!$1:$1048576,2,FALSE)="","",VLOOKUP($B208,'Elenco CdS'!$1:$1048576,2,FALSE))</f>
        <v>96</v>
      </c>
      <c r="D208" s="21">
        <f>IF(VLOOKUP($B208,'Elenco CdS'!$1:$1048576,3,FALSE)="","",VLOOKUP($B208,'Elenco CdS'!$1:$1048576,3,FALSE))</f>
        <v>96</v>
      </c>
      <c r="E208" s="18" t="str">
        <f>IF(VLOOKUP($B208,'Elenco CdS'!$1:$1048576,4,FALSE)="","",VLOOKUP($B208,'Elenco CdS'!$1:$1048576,4,FALSE))</f>
        <v>Bonzanigo</v>
      </c>
      <c r="F208" s="4" t="str">
        <f>IF(VLOOKUP($B208,'Elenco CdS'!$1:$1048576,5,FALSE)="","",VLOOKUP($B208,'Elenco CdS'!$1:$1048576,5,FALSE))</f>
        <v>Filippo</v>
      </c>
      <c r="G208" s="65" t="str">
        <f>IF(VLOOKUP($B208,'Elenco CdS'!$1:$1048576,13,FALSE)="","",VLOOKUP($B208,'Elenco CdS'!$1:$1048576,13,FALSE))</f>
        <v>05.02.1877</v>
      </c>
      <c r="H208" s="65" t="str">
        <f>IF(VLOOKUP($B208,'Elenco CdS'!$1:$1048576,14,FALSE)="","",VLOOKUP($B208,'Elenco CdS'!$1:$1048576,14,FALSE))</f>
        <v>06.02.1877</v>
      </c>
      <c r="I208" s="65" t="str">
        <f>IF(VLOOKUP($B208,'Elenco CdS'!$1:$1048576,15,FALSE)="","",VLOOKUP($B208,'Elenco CdS'!$1:$1048576,15,FALSE))</f>
        <v>08.07.1877</v>
      </c>
      <c r="J208" s="3">
        <f>IF($C208="-","",COUNTIF('Elenco CdS'!C:C,C208))</f>
        <v>1</v>
      </c>
      <c r="K208" s="12">
        <f>IF($C208="-","",SUMIF('Elenco CdS'!C:C,C208,'Elenco CdS'!R:R))</f>
        <v>151</v>
      </c>
      <c r="L208" s="13">
        <f t="shared" si="6"/>
        <v>0.4134154688569473</v>
      </c>
      <c r="M208" s="16">
        <f t="shared" ca="1" si="7"/>
        <v>178</v>
      </c>
    </row>
    <row r="209" spans="1:13" ht="12.75" customHeight="1" x14ac:dyDescent="0.2">
      <c r="A209" s="29">
        <v>179</v>
      </c>
      <c r="B209" s="21">
        <v>131</v>
      </c>
      <c r="C209" s="21">
        <f>IF(VLOOKUP($B209,'Elenco CdS'!$1:$1048576,2,FALSE)="","",VLOOKUP($B209,'Elenco CdS'!$1:$1048576,2,FALSE))</f>
        <v>107</v>
      </c>
      <c r="D209" s="21">
        <f>IF(VLOOKUP($B209,'Elenco CdS'!$1:$1048576,3,FALSE)="","",VLOOKUP($B209,'Elenco CdS'!$1:$1048576,3,FALSE))</f>
        <v>107</v>
      </c>
      <c r="E209" s="18" t="str">
        <f>IF(VLOOKUP($B209,'Elenco CdS'!$1:$1048576,4,FALSE)="","",VLOOKUP($B209,'Elenco CdS'!$1:$1048576,4,FALSE))</f>
        <v>Rossi</v>
      </c>
      <c r="F209" s="4" t="str">
        <f>IF(VLOOKUP($B209,'Elenco CdS'!$1:$1048576,5,FALSE)="","",VLOOKUP($B209,'Elenco CdS'!$1:$1048576,5,FALSE))</f>
        <v>Luigi</v>
      </c>
      <c r="G209" s="65" t="str">
        <f>IF(VLOOKUP($B209,'Elenco CdS'!$1:$1048576,13,FALSE)="","",VLOOKUP($B209,'Elenco CdS'!$1:$1048576,13,FALSE))</f>
        <v>26.04.1890</v>
      </c>
      <c r="H209" s="65" t="str">
        <f>IF(VLOOKUP($B209,'Elenco CdS'!$1:$1048576,14,FALSE)="","",VLOOKUP($B209,'Elenco CdS'!$1:$1048576,14,FALSE))</f>
        <v>26.04.1890</v>
      </c>
      <c r="I209" s="65" t="str">
        <f>IF(VLOOKUP($B209,'Elenco CdS'!$1:$1048576,15,FALSE)="","",VLOOKUP($B209,'Elenco CdS'!$1:$1048576,15,FALSE))</f>
        <v>11.09.1890</v>
      </c>
      <c r="J209" s="3">
        <f>IF($C209="-","",COUNTIF('Elenco CdS'!C:C,C209))</f>
        <v>1</v>
      </c>
      <c r="K209" s="12">
        <f>IF($C209="-","",SUMIF('Elenco CdS'!C:C,C209,'Elenco CdS'!R:R))</f>
        <v>138</v>
      </c>
      <c r="L209" s="13">
        <f t="shared" si="6"/>
        <v>0.37782340862422997</v>
      </c>
      <c r="M209" s="16">
        <f t="shared" ca="1" si="7"/>
        <v>179</v>
      </c>
    </row>
    <row r="210" spans="1:13" ht="12.75" customHeight="1" x14ac:dyDescent="0.2">
      <c r="A210" s="29">
        <v>180</v>
      </c>
      <c r="B210" s="21">
        <v>164</v>
      </c>
      <c r="C210" s="21">
        <f>IF(VLOOKUP($B210,'Elenco CdS'!$1:$1048576,2,FALSE)="","",VLOOKUP($B210,'Elenco CdS'!$1:$1048576,2,FALSE))</f>
        <v>137</v>
      </c>
      <c r="D210" s="21">
        <f>IF(VLOOKUP($B210,'Elenco CdS'!$1:$1048576,3,FALSE)="","",VLOOKUP($B210,'Elenco CdS'!$1:$1048576,3,FALSE))</f>
        <v>137</v>
      </c>
      <c r="E210" s="18" t="str">
        <f>IF(VLOOKUP($B210,'Elenco CdS'!$1:$1048576,4,FALSE)="","",VLOOKUP($B210,'Elenco CdS'!$1:$1048576,4,FALSE))</f>
        <v>Tarchini</v>
      </c>
      <c r="F210" s="4" t="str">
        <f>IF(VLOOKUP($B210,'Elenco CdS'!$1:$1048576,5,FALSE)="","",VLOOKUP($B210,'Elenco CdS'!$1:$1048576,5,FALSE))</f>
        <v>Angelo</v>
      </c>
      <c r="G210" s="65">
        <f>IF(VLOOKUP($B210,'Elenco CdS'!$1:$1048576,13,FALSE)="","",VLOOKUP($B210,'Elenco CdS'!$1:$1048576,13,FALSE))</f>
        <v>9892</v>
      </c>
      <c r="H210" s="65">
        <f>IF(VLOOKUP($B210,'Elenco CdS'!$1:$1048576,14,FALSE)="","",VLOOKUP($B210,'Elenco CdS'!$1:$1048576,14,FALSE))</f>
        <v>9900</v>
      </c>
      <c r="I210" s="65">
        <f>IF(VLOOKUP($B210,'Elenco CdS'!$1:$1048576,15,FALSE)="","",VLOOKUP($B210,'Elenco CdS'!$1:$1048576,15,FALSE))</f>
        <v>10026</v>
      </c>
      <c r="J210" s="3">
        <f>IF($C210="-","",COUNTIF('Elenco CdS'!C:C,C210))</f>
        <v>1</v>
      </c>
      <c r="K210" s="12">
        <f>IF($C210="-","",SUMIF('Elenco CdS'!C:C,C210,'Elenco CdS'!R:R))</f>
        <v>126</v>
      </c>
      <c r="L210" s="13">
        <f t="shared" si="6"/>
        <v>0.34496919917864477</v>
      </c>
      <c r="M210" s="16">
        <f t="shared" ca="1" si="7"/>
        <v>180</v>
      </c>
    </row>
    <row r="211" spans="1:13" ht="12.75" customHeight="1" x14ac:dyDescent="0.2">
      <c r="A211" s="29">
        <v>181</v>
      </c>
      <c r="B211" s="21">
        <v>5</v>
      </c>
      <c r="C211" s="21">
        <f>IF(VLOOKUP($B211,'Elenco CdS'!$1:$1048576,2,FALSE)="","",VLOOKUP($B211,'Elenco CdS'!$1:$1048576,2,FALSE))</f>
        <v>5</v>
      </c>
      <c r="D211" s="21">
        <f>IF(VLOOKUP($B211,'Elenco CdS'!$1:$1048576,3,FALSE)="","",VLOOKUP($B211,'Elenco CdS'!$1:$1048576,3,FALSE))</f>
        <v>5</v>
      </c>
      <c r="E211" s="18" t="str">
        <f>IF(VLOOKUP($B211,'Elenco CdS'!$1:$1048576,4,FALSE)="","",VLOOKUP($B211,'Elenco CdS'!$1:$1048576,4,FALSE))</f>
        <v>Maderni</v>
      </c>
      <c r="F211" s="4" t="str">
        <f>IF(VLOOKUP($B211,'Elenco CdS'!$1:$1048576,5,FALSE)="","",VLOOKUP($B211,'Elenco CdS'!$1:$1048576,5,FALSE))</f>
        <v>Alessandro</v>
      </c>
      <c r="G211" s="65" t="str">
        <f>IF(VLOOKUP($B211,'Elenco CdS'!$1:$1048576,13,FALSE)="","",VLOOKUP($B211,'Elenco CdS'!$1:$1048576,13,FALSE))</f>
        <v>22.05.1803</v>
      </c>
      <c r="H211" s="65" t="str">
        <f>IF(VLOOKUP($B211,'Elenco CdS'!$1:$1048576,14,FALSE)="","",VLOOKUP($B211,'Elenco CdS'!$1:$1048576,14,FALSE))</f>
        <v>24.05.1803</v>
      </c>
      <c r="I211" s="65" t="str">
        <f>IF(VLOOKUP($B211,'Elenco CdS'!$1:$1048576,15,FALSE)="","",VLOOKUP($B211,'Elenco CdS'!$1:$1048576,15,FALSE))</f>
        <v>21.09.1803</v>
      </c>
      <c r="J211" s="3">
        <f>IF($C211="-","",COUNTIF('Elenco CdS'!C:C,C211))</f>
        <v>1</v>
      </c>
      <c r="K211" s="12">
        <f>IF($C211="-","",SUMIF('Elenco CdS'!C:C,C211,'Elenco CdS'!R:R))</f>
        <v>120</v>
      </c>
      <c r="L211" s="13">
        <f t="shared" si="6"/>
        <v>0.32854209445585214</v>
      </c>
      <c r="M211" s="16">
        <f t="shared" ca="1" si="7"/>
        <v>181</v>
      </c>
    </row>
    <row r="212" spans="1:13" ht="12.75" customHeight="1" x14ac:dyDescent="0.2">
      <c r="A212" s="29">
        <v>182</v>
      </c>
      <c r="B212" s="21">
        <v>83</v>
      </c>
      <c r="C212" s="21">
        <f>IF(VLOOKUP($B212,'Elenco CdS'!$1:$1048576,2,FALSE)="","",VLOOKUP($B212,'Elenco CdS'!$1:$1048576,2,FALSE))</f>
        <v>68</v>
      </c>
      <c r="D212" s="21">
        <f>IF(VLOOKUP($B212,'Elenco CdS'!$1:$1048576,3,FALSE)="","",VLOOKUP($B212,'Elenco CdS'!$1:$1048576,3,FALSE))</f>
        <v>68</v>
      </c>
      <c r="E212" s="18" t="str">
        <f>IF(VLOOKUP($B212,'Elenco CdS'!$1:$1048576,4,FALSE)="","",VLOOKUP($B212,'Elenco CdS'!$1:$1048576,4,FALSE))</f>
        <v>Motta</v>
      </c>
      <c r="F212" s="4" t="str">
        <f>IF(VLOOKUP($B212,'Elenco CdS'!$1:$1048576,5,FALSE)="","",VLOOKUP($B212,'Elenco CdS'!$1:$1048576,5,FALSE))</f>
        <v>Cristoforo</v>
      </c>
      <c r="G212" s="65" t="str">
        <f>IF(VLOOKUP($B212,'Elenco CdS'!$1:$1048576,13,FALSE)="","",VLOOKUP($B212,'Elenco CdS'!$1:$1048576,13,FALSE))</f>
        <v>24.11.1854</v>
      </c>
      <c r="H212" s="65" t="str">
        <f>IF(VLOOKUP($B212,'Elenco CdS'!$1:$1048576,14,FALSE)="","",VLOOKUP($B212,'Elenco CdS'!$1:$1048576,14,FALSE))</f>
        <v>26.11.1854</v>
      </c>
      <c r="I212" s="65" t="str">
        <f>IF(VLOOKUP($B212,'Elenco CdS'!$1:$1048576,15,FALSE)="","",VLOOKUP($B212,'Elenco CdS'!$1:$1048576,15,FALSE))</f>
        <v>23.03.1855</v>
      </c>
      <c r="J212" s="3">
        <f>IF($C212="-","",COUNTIF('Elenco CdS'!C:C,C212))</f>
        <v>1</v>
      </c>
      <c r="K212" s="12">
        <f>IF($C212="-","",SUMIF('Elenco CdS'!C:C,C212,'Elenco CdS'!R:R))</f>
        <v>117</v>
      </c>
      <c r="L212" s="13">
        <f t="shared" si="6"/>
        <v>0.32032854209445583</v>
      </c>
      <c r="M212" s="16">
        <f t="shared" ca="1" si="7"/>
        <v>182</v>
      </c>
    </row>
    <row r="213" spans="1:13" ht="12.75" customHeight="1" x14ac:dyDescent="0.2">
      <c r="A213" s="29">
        <v>183</v>
      </c>
      <c r="B213" s="21">
        <v>162</v>
      </c>
      <c r="C213" s="21">
        <f>IF(VLOOKUP($B213,'Elenco CdS'!$1:$1048576,2,FALSE)="","",VLOOKUP($B213,'Elenco CdS'!$1:$1048576,2,FALSE))</f>
        <v>135</v>
      </c>
      <c r="D213" s="21">
        <f>IF(VLOOKUP($B213,'Elenco CdS'!$1:$1048576,3,FALSE)="","",VLOOKUP($B213,'Elenco CdS'!$1:$1048576,3,FALSE))</f>
        <v>135</v>
      </c>
      <c r="E213" s="18" t="str">
        <f>IF(VLOOKUP($B213,'Elenco CdS'!$1:$1048576,4,FALSE)="","",VLOOKUP($B213,'Elenco CdS'!$1:$1048576,4,FALSE))</f>
        <v>Fraschina</v>
      </c>
      <c r="F213" s="4" t="str">
        <f>IF(VLOOKUP($B213,'Elenco CdS'!$1:$1048576,5,FALSE)="","",VLOOKUP($B213,'Elenco CdS'!$1:$1048576,5,FALSE))</f>
        <v>Alfredo</v>
      </c>
      <c r="G213" s="65">
        <f>IF(VLOOKUP($B213,'Elenco CdS'!$1:$1048576,13,FALSE)="","",VLOOKUP($B213,'Elenco CdS'!$1:$1048576,13,FALSE))</f>
        <v>8324</v>
      </c>
      <c r="H213" s="65">
        <f>IF(VLOOKUP($B213,'Elenco CdS'!$1:$1048576,14,FALSE)="","",VLOOKUP($B213,'Elenco CdS'!$1:$1048576,14,FALSE))</f>
        <v>8332</v>
      </c>
      <c r="I213" s="65">
        <f>IF(VLOOKUP($B213,'Elenco CdS'!$1:$1048576,15,FALSE)="","",VLOOKUP($B213,'Elenco CdS'!$1:$1048576,15,FALSE))</f>
        <v>8437</v>
      </c>
      <c r="J213" s="3">
        <f>IF($C213="-","",COUNTIF('Elenco CdS'!C:C,C213))</f>
        <v>1</v>
      </c>
      <c r="K213" s="12">
        <f>IF($C213="-","",SUMIF('Elenco CdS'!C:C,C213,'Elenco CdS'!R:R))</f>
        <v>105</v>
      </c>
      <c r="L213" s="13">
        <f t="shared" si="6"/>
        <v>0.28747433264887062</v>
      </c>
      <c r="M213" s="16">
        <f t="shared" ca="1" si="7"/>
        <v>183</v>
      </c>
    </row>
    <row r="214" spans="1:13" ht="12.75" customHeight="1" x14ac:dyDescent="0.2">
      <c r="A214" s="29">
        <v>184</v>
      </c>
      <c r="B214" s="21">
        <v>85</v>
      </c>
      <c r="C214" s="21">
        <f>IF(VLOOKUP($B214,'Elenco CdS'!$1:$1048576,2,FALSE)="","",VLOOKUP($B214,'Elenco CdS'!$1:$1048576,2,FALSE))</f>
        <v>70</v>
      </c>
      <c r="D214" s="21">
        <f>IF(VLOOKUP($B214,'Elenco CdS'!$1:$1048576,3,FALSE)="","",VLOOKUP($B214,'Elenco CdS'!$1:$1048576,3,FALSE))</f>
        <v>70</v>
      </c>
      <c r="E214" s="18" t="str">
        <f>IF(VLOOKUP($B214,'Elenco CdS'!$1:$1048576,4,FALSE)="","",VLOOKUP($B214,'Elenco CdS'!$1:$1048576,4,FALSE))</f>
        <v>Jauch</v>
      </c>
      <c r="F214" s="4" t="str">
        <f>IF(VLOOKUP($B214,'Elenco CdS'!$1:$1048576,5,FALSE)="","",VLOOKUP($B214,'Elenco CdS'!$1:$1048576,5,FALSE))</f>
        <v>Giovanni</v>
      </c>
      <c r="G214" s="65" t="str">
        <f>IF(VLOOKUP($B214,'Elenco CdS'!$1:$1048576,13,FALSE)="","",VLOOKUP($B214,'Elenco CdS'!$1:$1048576,13,FALSE))</f>
        <v>22.03.1855</v>
      </c>
      <c r="H214" s="65" t="str">
        <f>IF(VLOOKUP($B214,'Elenco CdS'!$1:$1048576,14,FALSE)="","",VLOOKUP($B214,'Elenco CdS'!$1:$1048576,14,FALSE))</f>
        <v>23.03.1855</v>
      </c>
      <c r="I214" s="65" t="str">
        <f>IF(VLOOKUP($B214,'Elenco CdS'!$1:$1048576,15,FALSE)="","",VLOOKUP($B214,'Elenco CdS'!$1:$1048576,15,FALSE))</f>
        <v>19.05.1855</v>
      </c>
      <c r="J214" s="3">
        <f>IF($C214="-","",COUNTIF('Elenco CdS'!C:C,C214))</f>
        <v>1</v>
      </c>
      <c r="K214" s="12">
        <f>IF($C214="-","",SUMIF('Elenco CdS'!C:C,C214,'Elenco CdS'!R:R))</f>
        <v>57</v>
      </c>
      <c r="L214" s="13">
        <f t="shared" si="6"/>
        <v>0.15605749486652978</v>
      </c>
      <c r="M214" s="16">
        <f t="shared" ca="1" si="7"/>
        <v>184</v>
      </c>
    </row>
    <row r="215" spans="1:13" ht="12.75" customHeight="1" x14ac:dyDescent="0.2">
      <c r="A215" s="29">
        <v>185</v>
      </c>
      <c r="B215" s="21">
        <v>180</v>
      </c>
      <c r="C215" s="21">
        <f>IF(VLOOKUP($B215,'Elenco CdS'!$1:$1048576,2,FALSE)="","",VLOOKUP($B215,'Elenco CdS'!$1:$1048576,2,FALSE))</f>
        <v>153</v>
      </c>
      <c r="D215" s="21">
        <f>IF(VLOOKUP($B215,'Elenco CdS'!$1:$1048576,3,FALSE)="","",VLOOKUP($B215,'Elenco CdS'!$1:$1048576,3,FALSE))</f>
        <v>153</v>
      </c>
      <c r="E215" s="18" t="str">
        <f>IF(VLOOKUP($B215,'Elenco CdS'!$1:$1048576,4,FALSE)="","",VLOOKUP($B215,'Elenco CdS'!$1:$1048576,4,FALSE))</f>
        <v>Pellegrini</v>
      </c>
      <c r="F215" s="4" t="str">
        <f>IF(VLOOKUP($B215,'Elenco CdS'!$1:$1048576,5,FALSE)="","",VLOOKUP($B215,'Elenco CdS'!$1:$1048576,5,FALSE))</f>
        <v>Piero</v>
      </c>
      <c r="G215" s="65" t="str">
        <f>IF(VLOOKUP($B215,'Elenco CdS'!$1:$1048576,13,FALSE)="","",VLOOKUP($B215,'Elenco CdS'!$1:$1048576,13,FALSE))</f>
        <v/>
      </c>
      <c r="H215" s="65">
        <f>IF(VLOOKUP($B215,'Elenco CdS'!$1:$1048576,14,FALSE)="","",VLOOKUP($B215,'Elenco CdS'!$1:$1048576,14,FALSE))</f>
        <v>21786</v>
      </c>
      <c r="I215" s="65">
        <f>IF(VLOOKUP($B215,'Elenco CdS'!$1:$1048576,15,FALSE)="","",VLOOKUP($B215,'Elenco CdS'!$1:$1048576,15,FALSE))</f>
        <v>21834</v>
      </c>
      <c r="J215" s="3">
        <f>IF($C215="-","",COUNTIF('Elenco CdS'!C:C,C215))</f>
        <v>1</v>
      </c>
      <c r="K215" s="12">
        <f>IF($C215="-","",SUMIF('Elenco CdS'!C:C,C215,'Elenco CdS'!R:R))</f>
        <v>48</v>
      </c>
      <c r="L215" s="13">
        <f t="shared" si="6"/>
        <v>0.13141683778234087</v>
      </c>
      <c r="M215" s="16">
        <f t="shared" ca="1" si="7"/>
        <v>185</v>
      </c>
    </row>
    <row r="218" spans="1:13" x14ac:dyDescent="0.2">
      <c r="A218" s="1" t="s">
        <v>824</v>
      </c>
    </row>
    <row r="219" spans="1:13" ht="14.25" x14ac:dyDescent="0.2">
      <c r="B219" s="1" t="s">
        <v>853</v>
      </c>
    </row>
    <row r="220" spans="1:13" ht="14.25" x14ac:dyDescent="0.2">
      <c r="B220" s="2" t="s">
        <v>854</v>
      </c>
    </row>
    <row r="221" spans="1:13" ht="14.25" x14ac:dyDescent="0.2">
      <c r="B221" s="2" t="s">
        <v>855</v>
      </c>
    </row>
    <row r="224" spans="1:13" x14ac:dyDescent="0.2">
      <c r="A224" s="1" t="s">
        <v>836</v>
      </c>
    </row>
  </sheetData>
  <autoFilter ref="A3:M3">
    <sortState ref="A4:M215">
      <sortCondition ref="A3"/>
    </sortState>
  </autoFilter>
  <mergeCells count="2">
    <mergeCell ref="A1:M1"/>
    <mergeCell ref="A2:M2"/>
  </mergeCells>
  <conditionalFormatting sqref="E4:F215">
    <cfRule type="expression" dxfId="0" priority="1">
      <formula>$C4="-"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CdS</vt:lpstr>
      <vt:lpstr>Permanenza in carica CdS</vt:lpstr>
      <vt:lpstr>'Elenco CdS'!Titoli_stampa</vt:lpstr>
      <vt:lpstr>'Permanenza in carica CdS'!Titoli_stampa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 Chiara CANC / T115309</dc:creator>
  <cp:lastModifiedBy>Bertoldi Mattia / t129739</cp:lastModifiedBy>
  <cp:lastPrinted>2022-08-25T08:48:08Z</cp:lastPrinted>
  <dcterms:created xsi:type="dcterms:W3CDTF">2022-03-23T13:37:30Z</dcterms:created>
  <dcterms:modified xsi:type="dcterms:W3CDTF">2022-10-04T07:10:34Z</dcterms:modified>
</cp:coreProperties>
</file>